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7" i="1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162" l="1"/>
  <c r="I163"/>
  <c r="I164"/>
  <c r="I165"/>
  <c r="I166"/>
  <c r="I167"/>
  <c r="I168"/>
  <c r="I169"/>
  <c r="I170"/>
  <c r="I171"/>
  <c r="I172"/>
  <c r="I173"/>
  <c r="I174"/>
  <c r="I175"/>
  <c r="I176"/>
  <c r="I177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<sst xmlns="http://schemas.openxmlformats.org/spreadsheetml/2006/main" count="1948" uniqueCount="1531">
  <si>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</si>
  <si>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</si>
  <si>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</si>
  <si>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</si>
  <si>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</si>
  <si>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</si>
  <si>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</si>
  <si>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</si>
  <si>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</si>
  <si>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</si>
  <si>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</si>
  <si>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</si>
  <si>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</si>
  <si>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</si>
  <si>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</si>
  <si>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</si>
  <si>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</si>
  <si>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</si>
  <si>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</si>
  <si>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</si>
  <si>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</si>
  <si>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</si>
  <si>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</si>
  <si>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</si>
  <si>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</si>
  <si>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</si>
  <si>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</si>
  <si>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</si>
  <si>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</si>
  <si>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</si>
  <si>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</si>
  <si>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</si>
  <si>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</si>
  <si>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</si>
  <si>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</si>
  <si>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</si>
  <si>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</si>
  <si>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</si>
  <si>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</si>
  <si>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</si>
  <si>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</si>
  <si>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</si>
  <si>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</si>
  <si>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</si>
  <si>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</si>
  <si>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</si>
  <si>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</si>
  <si>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</si>
  <si>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</si>
  <si>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</si>
  <si>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</si>
  <si>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</si>
  <si>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</si>
  <si>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</si>
  <si>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</si>
  <si>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</si>
  <si>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</si>
  <si>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</si>
  <si>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</si>
  <si>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</si>
  <si>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</si>
  <si>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</si>
  <si>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</si>
  <si>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</si>
  <si>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</si>
  <si>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</si>
  <si>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</si>
  <si>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</si>
  <si>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</si>
  <si>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</si>
  <si>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</si>
  <si>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</si>
  <si>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</si>
  <si>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</si>
  <si>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</si>
  <si>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</si>
  <si>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</si>
  <si>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</si>
  <si>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</si>
  <si>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</si>
  <si>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</si>
  <si>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</si>
  <si>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</si>
  <si>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</si>
  <si>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</si>
  <si>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</si>
  <si>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</si>
  <si>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</si>
  <si>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</si>
  <si>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</si>
  <si>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</si>
  <si>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</si>
  <si>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</si>
  <si>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</si>
  <si>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</si>
  <si>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</si>
  <si>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</si>
  <si>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</si>
  <si>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</si>
  <si>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</si>
  <si>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</si>
  <si>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</si>
  <si>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</si>
  <si>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</si>
  <si>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</si>
  <si>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</si>
  <si>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</si>
  <si>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</si>
  <si>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</si>
  <si>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</si>
  <si>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</si>
  <si>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</si>
  <si>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</si>
  <si>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</si>
  <si>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</si>
  <si>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</si>
  <si>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</si>
  <si>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</si>
  <si>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</si>
  <si>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</si>
  <si>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</si>
  <si>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</si>
  <si>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</si>
  <si>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</si>
  <si>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</si>
  <si>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</si>
  <si>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</si>
  <si>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</si>
  <si>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</si>
  <si>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</si>
  <si>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</si>
  <si>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</si>
  <si>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</si>
  <si>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</si>
  <si>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</si>
  <si>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</si>
  <si>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</si>
  <si>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</si>
  <si>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</si>
  <si>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</si>
  <si>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</si>
  <si>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</si>
  <si>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</si>
  <si>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</si>
  <si>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</si>
  <si>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</si>
  <si>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</si>
  <si>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</si>
  <si>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</si>
  <si>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</si>
  <si>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</si>
  <si>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</si>
  <si>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</si>
  <si>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</si>
  <si>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</si>
  <si>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</si>
  <si>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</si>
  <si>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</si>
  <si>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</si>
  <si>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</si>
  <si>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</si>
  <si>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</si>
  <si>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</si>
  <si>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</si>
  <si>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</si>
  <si>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</si>
  <si>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</si>
  <si>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</si>
  <si>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</si>
  <si>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</si>
  <si>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</si>
  <si>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</si>
  <si>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</si>
  <si>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</si>
  <si>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</si>
  <si>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</si>
  <si>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</si>
  <si>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</si>
  <si>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</si>
  <si>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</si>
  <si>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</si>
  <si>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</si>
  <si>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</si>
  <si>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</si>
  <si>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</si>
  <si>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</si>
  <si>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</si>
  <si>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</si>
  <si>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</si>
  <si>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</si>
  <si>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</si>
  <si>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</si>
  <si>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</si>
  <si>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</si>
  <si>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</si>
  <si>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</si>
  <si>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</si>
  <si>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</si>
  <si>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</si>
  <si>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</si>
  <si>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</si>
  <si>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</si>
  <si>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</si>
  <si>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</si>
  <si>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</si>
  <si>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</si>
  <si>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</si>
  <si>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</si>
  <si>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</si>
  <si>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</si>
  <si>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</si>
  <si>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</si>
  <si>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</si>
  <si>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</si>
  <si>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</si>
  <si>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</si>
  <si>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</si>
  <si>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</si>
  <si>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</si>
  <si>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</si>
  <si>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</si>
  <si>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</si>
  <si>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</si>
  <si>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</si>
  <si>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</si>
  <si>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</si>
  <si>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</si>
  <si>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</si>
  <si>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</si>
  <si>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</si>
  <si>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</si>
  <si>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</si>
  <si>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</si>
  <si>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</si>
  <si>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</si>
  <si>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</si>
  <si>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</si>
  <si>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</si>
  <si>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</si>
  <si>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</si>
  <si>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</si>
  <si>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</si>
  <si>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</si>
  <si>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</si>
  <si>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</si>
  <si>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</si>
  <si>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</si>
  <si>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</si>
  <si>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</si>
  <si>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</si>
  <si>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</si>
  <si>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</si>
  <si>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</si>
  <si>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</si>
  <si>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</si>
  <si>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</si>
  <si>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</si>
  <si>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</si>
  <si>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</si>
  <si>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</si>
  <si>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</si>
  <si>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</si>
  <si>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</si>
  <si>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</si>
  <si>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</si>
  <si>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</si>
  <si>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</si>
  <si>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</si>
  <si>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</si>
  <si>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</si>
  <si>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</si>
  <si>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</si>
  <si>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</si>
  <si>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</si>
  <si>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</si>
  <si>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</si>
  <si>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</si>
  <si>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</si>
  <si>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</si>
  <si>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</si>
  <si>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</si>
  <si>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</si>
  <si>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</si>
  <si>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</si>
  <si>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</si>
  <si>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</si>
  <si>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</si>
  <si>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</si>
  <si>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</si>
  <si>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</si>
  <si>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</si>
  <si>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</si>
  <si>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</si>
  <si>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</si>
  <si>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</si>
  <si>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</si>
  <si>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</si>
  <si>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</si>
  <si>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</si>
  <si>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</si>
  <si>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</si>
  <si>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</si>
  <si>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</si>
  <si>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</si>
  <si>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</si>
  <si>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</si>
  <si>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</si>
  <si>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</si>
  <si>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</si>
  <si>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</si>
  <si>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</si>
  <si>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</si>
  <si>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</si>
  <si>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</si>
  <si>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</si>
  <si>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</si>
  <si>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</si>
  <si>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</si>
  <si>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</si>
  <si>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</si>
  <si>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</si>
  <si>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</si>
  <si>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</si>
  <si>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</si>
  <si>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</si>
  <si>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</si>
  <si>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</si>
  <si>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</si>
  <si>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</si>
  <si>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</si>
  <si>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</si>
  <si>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</si>
  <si>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</si>
  <si>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</si>
  <si>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</si>
  <si>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</si>
  <si>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</si>
  <si>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</si>
  <si>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</si>
  <si>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</si>
  <si>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</si>
  <si>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</si>
  <si>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</si>
  <si>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</si>
  <si>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</si>
  <si>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</si>
  <si>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</si>
  <si>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</si>
  <si>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</si>
  <si>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</si>
  <si>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</si>
  <si>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</si>
  <si>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</si>
  <si>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</si>
  <si>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</si>
  <si>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</si>
  <si>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</si>
  <si>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</si>
  <si>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</si>
  <si>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</si>
  <si>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</si>
  <si>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</si>
  <si>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</si>
  <si>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</si>
  <si>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</si>
  <si>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</si>
  <si>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</si>
  <si>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</si>
  <si>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</si>
  <si>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</si>
  <si>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</si>
  <si>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</si>
  <si>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</si>
  <si>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</si>
  <si>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</si>
  <si>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</si>
  <si>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</si>
  <si>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</si>
  <si>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</si>
  <si>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</si>
  <si>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</si>
  <si>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</si>
  <si>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</si>
  <si>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</si>
  <si>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</si>
  <si>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</si>
  <si>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</si>
  <si>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</si>
  <si>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</si>
  <si>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</si>
  <si>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</si>
  <si>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</si>
  <si>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</si>
  <si>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</si>
  <si>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</si>
  <si>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</si>
  <si>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</si>
  <si>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</si>
  <si>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</si>
  <si>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</si>
  <si>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</si>
  <si>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</si>
  <si>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</si>
  <si>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</si>
  <si>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</si>
  <si>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</si>
  <si>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</si>
  <si>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</si>
  <si>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</si>
  <si>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</si>
  <si>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</si>
  <si>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</si>
  <si>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</si>
  <si>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</si>
  <si>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</si>
  <si>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</si>
  <si>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</si>
  <si>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</si>
  <si>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</si>
  <si>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</si>
  <si>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</si>
  <si>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</si>
  <si>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</si>
  <si>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</si>
  <si>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</si>
  <si>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</si>
  <si>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</si>
  <si>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</si>
  <si>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</si>
  <si>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</si>
  <si>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</si>
  <si>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</si>
  <si>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</si>
  <si>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</si>
  <si>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</si>
  <si>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</si>
  <si>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</si>
  <si>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</si>
  <si>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</si>
  <si>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</si>
  <si>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</si>
  <si>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</si>
  <si>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</si>
  <si>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</si>
  <si>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</si>
  <si>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</si>
  <si>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</si>
  <si>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</si>
  <si>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</si>
  <si>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</si>
  <si>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</si>
  <si>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</si>
  <si>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</si>
  <si>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</si>
  <si>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</si>
  <si>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</si>
  <si>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</si>
  <si>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</si>
  <si>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</si>
  <si>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</si>
  <si>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</si>
  <si>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</si>
  <si>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</si>
  <si>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</si>
  <si>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</si>
  <si>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</si>
  <si>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</si>
  <si>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</si>
  <si>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</si>
  <si>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</si>
  <si>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</si>
  <si>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</si>
  <si>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</si>
  <si>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</si>
  <si>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</si>
  <si>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</si>
  <si>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</si>
  <si>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</si>
  <si>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</si>
  <si>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</si>
  <si>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</si>
  <si>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</si>
  <si>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</si>
  <si>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</si>
  <si>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</si>
  <si>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</si>
  <si>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</si>
  <si>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</si>
  <si>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</si>
  <si>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</si>
  <si>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</si>
  <si>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</si>
  <si>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</si>
  <si>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</si>
  <si>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</si>
  <si>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</si>
  <si>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</si>
  <si>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</si>
  <si>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</si>
  <si>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</si>
  <si>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</si>
  <si>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</si>
  <si>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</si>
  <si>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</si>
  <si>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</si>
  <si>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</si>
  <si>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</si>
  <si>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</si>
  <si>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</si>
  <si>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</si>
  <si>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</si>
  <si>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</si>
  <si>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</si>
  <si>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</si>
  <si>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</si>
  <si>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</si>
  <si>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</si>
  <si>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</si>
  <si>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</si>
  <si>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</si>
  <si>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</si>
  <si>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</si>
  <si>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</si>
  <si>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</si>
  <si>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</si>
  <si>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</si>
  <si>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</si>
  <si>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</si>
  <si>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</si>
  <si>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</si>
  <si>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</si>
  <si>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</si>
  <si>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</si>
  <si>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</si>
  <si>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</si>
  <si>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</si>
  <si>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</si>
  <si>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</si>
  <si>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</si>
  <si>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</si>
  <si>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</si>
  <si>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</si>
  <si>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</si>
  <si>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</si>
  <si>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</si>
  <si>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</si>
  <si>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</si>
  <si>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</si>
  <si>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</si>
  <si>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</si>
  <si>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</si>
  <si>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</si>
  <si>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</si>
  <si>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</si>
  <si>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</si>
  <si>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</si>
  <si>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</si>
  <si>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</si>
  <si>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</si>
  <si>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</si>
  <si>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</si>
  <si>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</si>
  <si>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</si>
  <si>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</si>
  <si>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</si>
  <si>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</si>
  <si>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</si>
  <si>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</si>
  <si>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</si>
  <si>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</si>
  <si>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</si>
  <si>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</si>
  <si>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</si>
  <si>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</si>
  <si>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</si>
  <si>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</si>
  <si>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</si>
  <si>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</si>
  <si>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</si>
  <si>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</si>
  <si>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</si>
  <si>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</si>
  <si>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</si>
  <si>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</si>
  <si>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</si>
  <si>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</si>
  <si>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</si>
  <si>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</si>
  <si>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</si>
  <si>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</si>
  <si>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</si>
  <si>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</si>
  <si>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</si>
  <si>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</si>
  <si>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</si>
  <si>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</si>
  <si>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</si>
  <si>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</si>
  <si>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</si>
  <si>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</si>
  <si>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</si>
  <si>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</si>
  <si>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</si>
  <si>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</si>
  <si>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</si>
  <si>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</si>
  <si>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</si>
  <si>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</si>
  <si>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</si>
  <si>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</si>
  <si>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</si>
  <si>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</si>
  <si>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</si>
  <si>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</si>
  <si>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</si>
  <si>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</si>
  <si>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</si>
  <si>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</si>
  <si>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</si>
  <si>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</si>
  <si>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</si>
  <si>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</si>
  <si>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</si>
  <si>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</si>
  <si>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</si>
  <si>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</si>
  <si>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</si>
  <si>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</si>
  <si>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</si>
  <si>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</si>
  <si>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</si>
  <si>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</si>
  <si>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</si>
  <si>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</si>
  <si>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</si>
  <si>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</si>
  <si>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</si>
  <si>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</si>
  <si>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</si>
  <si>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</si>
  <si>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</si>
  <si>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</si>
  <si>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</si>
  <si>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</si>
  <si>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</si>
  <si>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</si>
  <si>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</si>
  <si>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</si>
  <si>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</si>
  <si>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</si>
  <si>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</si>
  <si>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</si>
  <si>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</si>
  <si>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</si>
  <si>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</si>
  <si>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</si>
  <si>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</si>
  <si>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</si>
  <si>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</si>
  <si>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</si>
  <si>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</si>
  <si>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</si>
  <si>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</si>
  <si>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</si>
  <si>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</si>
  <si>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</si>
  <si>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</si>
  <si>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</si>
  <si>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</si>
  <si>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</si>
  <si>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</si>
  <si>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</si>
  <si>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</si>
  <si>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</si>
  <si>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</si>
  <si>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</si>
  <si>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</si>
  <si>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</si>
  <si>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</si>
  <si>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</si>
  <si>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</si>
  <si>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</si>
  <si>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</si>
  <si>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</si>
  <si>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</si>
  <si>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</si>
  <si>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</si>
  <si>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</si>
  <si>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</si>
  <si>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</si>
  <si>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</si>
  <si>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</si>
  <si>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</si>
  <si>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</si>
  <si>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</si>
  <si>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</si>
  <si>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</si>
  <si>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</si>
  <si>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</si>
  <si>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</si>
  <si>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</si>
  <si>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</si>
  <si>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</si>
  <si>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</si>
  <si>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</si>
  <si>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</si>
  <si>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</si>
  <si>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</si>
  <si>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</si>
  <si>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</si>
  <si>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</si>
  <si>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</si>
  <si>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</si>
  <si>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</si>
  <si>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</si>
  <si>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</si>
  <si>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</si>
  <si>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</si>
  <si>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</si>
  <si>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</si>
  <si>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</si>
  <si>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</si>
  <si>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</si>
  <si>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</si>
  <si>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</si>
  <si>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</si>
  <si>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</si>
  <si>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</si>
  <si>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</si>
  <si>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</si>
  <si>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</si>
  <si>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</si>
  <si>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</si>
  <si>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</si>
  <si>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</si>
  <si>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</si>
  <si>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</si>
  <si>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</si>
  <si>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</si>
  <si>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</si>
  <si>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</si>
  <si>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</si>
  <si>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</si>
  <si>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</si>
  <si>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</si>
  <si>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</si>
  <si>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</si>
  <si>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</si>
  <si>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</si>
  <si>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</si>
  <si>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</si>
  <si>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</si>
  <si>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</si>
  <si>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</si>
  <si>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</si>
  <si>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</si>
  <si>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</si>
  <si>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</si>
  <si>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</si>
  <si>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</si>
  <si>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</si>
  <si>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</si>
  <si>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</si>
  <si>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</si>
  <si>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</si>
  <si>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</si>
  <si>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</si>
  <si>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</si>
  <si>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</si>
  <si>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</si>
  <si>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</si>
  <si>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</si>
  <si>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</si>
  <si>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</si>
  <si>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</si>
  <si>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</si>
  <si>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</si>
  <si>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</si>
  <si>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</si>
  <si>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</si>
  <si>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</si>
  <si>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</si>
  <si>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</si>
  <si>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</si>
  <si>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</si>
  <si>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</si>
  <si>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</si>
  <si>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</si>
  <si>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</si>
  <si>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</si>
  <si>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</si>
  <si>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</si>
  <si>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</si>
  <si>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</si>
  <si>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</si>
  <si>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</si>
  <si>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</si>
  <si>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</si>
  <si>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</si>
  <si>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</si>
  <si>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</si>
  <si>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</si>
  <si>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</si>
  <si>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</si>
  <si>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</si>
  <si>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</si>
  <si>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</si>
  <si>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</si>
  <si>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</si>
  <si>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</si>
  <si>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</si>
  <si>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</si>
  <si>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</si>
  <si>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</si>
  <si>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</si>
  <si>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</si>
  <si>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</si>
  <si>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</si>
  <si>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</si>
  <si>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</si>
  <si>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</si>
  <si>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</si>
  <si>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</si>
  <si>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</si>
  <si>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</si>
  <si>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</si>
  <si>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</si>
  <si>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</si>
  <si>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</si>
  <si>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</si>
  <si>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</si>
  <si>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</si>
  <si>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</si>
  <si>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</si>
  <si>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</si>
  <si>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</si>
  <si>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</si>
  <si>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</si>
  <si>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</si>
  <si>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</si>
  <si>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</si>
  <si>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</si>
  <si>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</si>
  <si>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</si>
  <si>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</si>
  <si>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</si>
  <si>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</si>
  <si>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</si>
  <si>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</si>
  <si>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</si>
  <si>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</si>
  <si>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</si>
  <si>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</si>
  <si>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</si>
  <si>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</si>
  <si>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</si>
  <si>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</si>
  <si>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</si>
  <si>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</si>
  <si>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</si>
  <si>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</si>
  <si>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</si>
  <si>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</si>
  <si>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</si>
  <si>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</si>
  <si>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</si>
  <si>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</si>
  <si>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</si>
  <si>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</si>
  <si>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</si>
  <si>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</si>
  <si>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</si>
  <si>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</si>
  <si>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</si>
  <si>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</si>
  <si>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</si>
  <si>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</si>
  <si>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</si>
  <si>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</si>
  <si>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</si>
  <si>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</si>
  <si>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</si>
  <si>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</si>
  <si>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</si>
  <si>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</si>
  <si>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</si>
  <si>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</si>
  <si>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</si>
  <si>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</si>
  <si>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</si>
  <si>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</si>
  <si>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</si>
  <si>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</si>
  <si>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</si>
  <si>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</si>
  <si>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</si>
  <si>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</si>
  <si>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</si>
  <si>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</si>
  <si>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</si>
  <si>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</si>
  <si>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</si>
  <si>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</si>
  <si>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</si>
  <si>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</si>
  <si>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</si>
  <si>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</si>
  <si>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</si>
  <si>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</si>
  <si>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</si>
  <si>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</si>
  <si>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</si>
  <si>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</si>
  <si>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</si>
  <si>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</si>
  <si>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</si>
  <si>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</si>
  <si>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</si>
  <si>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</si>
  <si>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</si>
  <si>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</si>
  <si>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</si>
  <si>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</si>
  <si>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</si>
  <si>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</si>
  <si>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</si>
  <si>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</si>
  <si>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</si>
  <si>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</si>
  <si>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</si>
  <si>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</si>
  <si>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</si>
  <si>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</si>
  <si>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</si>
  <si>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</si>
  <si>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</si>
  <si>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</si>
  <si>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</si>
  <si>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</si>
  <si>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</si>
  <si>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</si>
  <si>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</si>
  <si>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</si>
  <si>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</si>
  <si>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</si>
  <si>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</si>
  <si>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</si>
  <si>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</si>
  <si>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</si>
  <si>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</si>
  <si>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</si>
  <si>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</si>
  <si>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</si>
  <si>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</si>
  <si>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</si>
  <si>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</si>
  <si>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</si>
  <si>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</si>
  <si>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</si>
  <si>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</si>
  <si>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</si>
  <si>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</si>
  <si>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</si>
  <si>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</si>
  <si>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</si>
  <si>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</si>
  <si>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</si>
  <si>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</si>
  <si>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</si>
  <si>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</si>
  <si>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</si>
  <si>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</si>
  <si>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</si>
  <si>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</si>
  <si>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</si>
  <si>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</si>
  <si>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</si>
  <si>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</si>
  <si>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</si>
  <si>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</si>
  <si>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</si>
  <si>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</si>
  <si>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</si>
  <si>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</si>
  <si>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</si>
  <si>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</si>
  <si>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</si>
  <si>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</si>
  <si>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</si>
  <si>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</si>
  <si>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</si>
  <si>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</si>
  <si>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</si>
  <si>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</si>
  <si>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</si>
  <si>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</si>
  <si>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</si>
  <si>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</si>
  <si>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</si>
  <si>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</si>
  <si>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</si>
  <si>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</si>
  <si>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</si>
  <si>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</si>
  <si>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</si>
  <si>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</si>
  <si>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</si>
  <si>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</si>
  <si>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</si>
  <si>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</si>
  <si>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</si>
  <si>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</si>
  <si>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</si>
  <si>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</si>
  <si>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</si>
  <si>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</si>
  <si>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</si>
  <si>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</si>
  <si>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</si>
  <si>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</si>
  <si>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</si>
  <si>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</si>
  <si>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</si>
  <si>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</si>
  <si>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</si>
  <si>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</si>
  <si>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</si>
  <si>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</si>
  <si>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</si>
  <si>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</si>
  <si>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</si>
  <si>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</si>
  <si>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</si>
  <si>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</si>
  <si>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</si>
  <si>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</si>
  <si>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</si>
  <si>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</si>
  <si>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</si>
  <si>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</si>
  <si>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</si>
  <si>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</si>
  <si>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</si>
  <si>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</si>
  <si>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</si>
  <si>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</si>
  <si>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</si>
  <si>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</si>
  <si>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</si>
  <si>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</si>
  <si>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</si>
  <si>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</si>
  <si>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</si>
  <si>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</si>
  <si>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</si>
  <si>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</si>
  <si>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</si>
  <si>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</si>
  <si>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</si>
  <si>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</si>
  <si>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</si>
  <si>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</si>
  <si>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</si>
  <si>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</si>
  <si>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</si>
  <si>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</si>
  <si>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</si>
  <si>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</si>
  <si>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</si>
  <si>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</si>
  <si>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</si>
  <si>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</si>
  <si>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</si>
  <si>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</si>
  <si>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</si>
  <si>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</si>
  <si>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</si>
  <si>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</si>
  <si>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</si>
  <si>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</si>
  <si>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</si>
  <si>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</si>
  <si>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</si>
  <si>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</si>
  <si>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</si>
  <si>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</si>
  <si>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</si>
  <si>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</si>
  <si>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</si>
  <si>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</si>
  <si>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</si>
  <si>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</si>
  <si>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</si>
  <si>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</si>
  <si>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</si>
  <si>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</si>
  <si>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</si>
  <si>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</si>
  <si>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</si>
  <si>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</si>
  <si>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</si>
  <si>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</si>
  <si>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</si>
  <si>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</si>
  <si>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</si>
  <si>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</si>
  <si>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</si>
  <si>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</si>
  <si>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</si>
  <si>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</si>
  <si>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</si>
  <si>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</si>
  <si>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</si>
  <si>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</si>
  <si>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</si>
  <si>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</si>
  <si>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</si>
  <si>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</si>
  <si>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</si>
  <si>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</si>
  <si>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</si>
  <si>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</si>
  <si>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</si>
  <si>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</si>
  <si>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</si>
  <si>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</si>
  <si>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</si>
  <si>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</si>
  <si>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</si>
  <si>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</si>
  <si>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</si>
  <si>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</si>
  <si>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</si>
  <si>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</si>
  <si>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</si>
  <si>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</si>
  <si>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</si>
  <si>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</si>
  <si>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</si>
  <si>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</si>
  <si>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</si>
  <si>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</si>
  <si>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</si>
  <si>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</si>
  <si>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</si>
  <si>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</si>
  <si>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</si>
  <si>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</si>
  <si>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</si>
  <si>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</si>
  <si>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</si>
  <si>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</si>
  <si>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</si>
  <si>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</si>
  <si>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</si>
  <si>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</si>
  <si>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</si>
  <si>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</si>
  <si>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</si>
  <si>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</si>
  <si>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</si>
  <si>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</si>
  <si>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</si>
  <si>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</si>
  <si>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</si>
  <si>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</si>
  <si>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</si>
  <si>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</si>
  <si>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</si>
  <si>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</si>
  <si>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</si>
  <si>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</si>
  <si>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</si>
  <si>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</si>
  <si>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</si>
  <si>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</si>
  <si>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</si>
  <si>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</si>
  <si>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</si>
  <si>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</si>
  <si>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</si>
  <si>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</si>
  <si>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</si>
  <si>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</si>
  <si>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</si>
  <si>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</si>
  <si>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</si>
  <si>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</si>
  <si>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</si>
  <si>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</si>
  <si>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</si>
  <si>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</si>
  <si>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</si>
  <si>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</si>
  <si>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</si>
  <si>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</si>
  <si>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</si>
  <si>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</si>
  <si>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</si>
  <si>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</si>
  <si>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</si>
  <si>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</si>
  <si>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</si>
  <si>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</si>
  <si>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</si>
  <si>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</si>
  <si>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</si>
  <si>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</si>
  <si>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</si>
  <si>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</si>
  <si>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</si>
  <si>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</si>
  <si>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</si>
  <si>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</si>
  <si>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</si>
  <si>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</si>
  <si>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</si>
  <si>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</si>
  <si>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</si>
  <si>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</si>
  <si>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</si>
  <si>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</si>
  <si>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</si>
  <si>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</si>
  <si>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</si>
  <si>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</si>
  <si>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</si>
  <si>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</si>
  <si>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</si>
  <si>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</si>
  <si>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</si>
  <si>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</si>
  <si>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</si>
  <si>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</si>
  <si>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</si>
  <si>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</si>
  <si>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</si>
  <si>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</si>
  <si>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</si>
  <si>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</si>
  <si>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</si>
  <si>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</si>
  <si>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</si>
  <si>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</si>
  <si>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</si>
  <si>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</si>
  <si>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</si>
  <si>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</si>
  <si>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</si>
  <si>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</si>
  <si>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</si>
  <si>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</si>
  <si>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</si>
  <si>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</si>
  <si>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</si>
  <si>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</si>
  <si>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</si>
  <si>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</si>
  <si>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</si>
  <si>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</si>
  <si>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</si>
  <si>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</si>
  <si>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</si>
  <si>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</si>
  <si>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</si>
  <si>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</si>
  <si>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</si>
  <si>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</si>
  <si>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</si>
  <si>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</si>
  <si>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</si>
  <si>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</si>
  <si>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</si>
  <si>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</si>
  <si>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</si>
  <si>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</si>
  <si>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</si>
  <si>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</si>
  <si>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</si>
  <si>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</si>
  <si>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</si>
  <si>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</si>
  <si>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</si>
  <si>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</si>
  <si>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</si>
  <si>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</si>
  <si>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</si>
  <si>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</si>
  <si>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</si>
  <si>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</si>
  <si>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</si>
  <si>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</si>
  <si>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</si>
  <si>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</si>
  <si>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</si>
  <si>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</si>
  <si>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</si>
  <si>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</si>
  <si>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</si>
  <si>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</si>
  <si>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</si>
  <si>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</si>
  <si>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</si>
  <si>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</si>
  <si>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</si>
  <si>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</si>
  <si>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</si>
  <si>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</si>
  <si>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</si>
  <si>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</si>
  <si>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</si>
  <si>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</si>
  <si>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</si>
  <si>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</si>
  <si>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</si>
  <si>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</si>
  <si>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</si>
  <si>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</si>
  <si>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</si>
  <si>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</si>
  <si>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</si>
  <si>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</si>
  <si>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</si>
  <si>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</si>
  <si>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</si>
  <si>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</si>
  <si>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</si>
  <si>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</si>
  <si>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</si>
  <si>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</si>
  <si>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</si>
  <si>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</si>
  <si>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</si>
  <si>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</si>
  <si>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</si>
  <si>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</si>
  <si>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</si>
  <si>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</si>
  <si>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</si>
  <si>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</si>
  <si>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</si>
  <si>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</si>
  <si>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</si>
  <si>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</si>
  <si>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</si>
  <si>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</si>
  <si>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</si>
  <si>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</si>
  <si>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</si>
  <si>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</si>
  <si>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</si>
  <si>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</si>
  <si>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</si>
  <si>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</si>
  <si>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</si>
  <si>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</si>
  <si>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</si>
  <si>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</si>
  <si>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</si>
  <si>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</si>
  <si>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</si>
  <si>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</si>
  <si>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</si>
  <si>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</si>
  <si>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</si>
  <si>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</si>
  <si>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</si>
  <si>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</si>
  <si>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</si>
  <si>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</si>
  <si>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</si>
  <si>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</si>
  <si>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</si>
  <si>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</si>
  <si>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</si>
  <si>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</si>
  <si>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</si>
  <si>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</si>
  <si>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</si>
  <si>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</si>
  <si>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</si>
  <si>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</si>
  <si>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</si>
  <si>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</si>
  <si>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</si>
  <si>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</si>
  <si>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</si>
  <si>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</si>
  <si>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</si>
  <si>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</si>
  <si>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</si>
  <si>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</si>
  <si>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</si>
  <si>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</si>
  <si>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</si>
  <si>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</si>
  <si>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</si>
  <si>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</si>
  <si>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</si>
  <si>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</si>
  <si>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</si>
  <si>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</si>
  <si>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</si>
  <si>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</si>
  <si>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</si>
  <si>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</si>
  <si>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</si>
  <si>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</si>
  <si>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</si>
  <si>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</si>
  <si>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</si>
  <si>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</si>
  <si>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</si>
  <si>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</si>
  <si>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</si>
  <si>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</si>
  <si>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</si>
  <si>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</si>
  <si>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</si>
  <si>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</si>
  <si>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</si>
  <si>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</si>
  <si>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</si>
  <si>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</si>
  <si>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</si>
  <si>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</si>
  <si>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</si>
  <si>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</si>
  <si>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</si>
  <si>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</si>
  <si>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Espanyol vs Real Madrid</t>
  </si>
  <si>
    <t>Lille vs St. Etienne</t>
  </si>
  <si>
    <t>FTC vs MTK</t>
  </si>
  <si>
    <t>Kecskemét vs ZTE</t>
  </si>
  <si>
    <t>DVSC vs Nyíregyháza</t>
  </si>
  <si>
    <t>Brentford vs Tottenham</t>
  </si>
  <si>
    <t>Manchester Utd vs Crystal Palace</t>
  </si>
  <si>
    <t>Toulouse vs Nice</t>
  </si>
  <si>
    <t>Angers vs Le Havre</t>
  </si>
  <si>
    <t>Reims vs Nantes</t>
  </si>
  <si>
    <t>Rennes vs Strasbourg</t>
  </si>
  <si>
    <t>Marseille vs Lyon</t>
  </si>
  <si>
    <t>Atalanta vs Bologna</t>
  </si>
  <si>
    <t>Heracles vs Utrecht</t>
  </si>
  <si>
    <t>VfB Stuttgart vs Augsburg</t>
  </si>
  <si>
    <t>Newport vs Morecambe</t>
  </si>
  <si>
    <t>Salford City vs Bromley</t>
  </si>
  <si>
    <t>Liverpool vs Tottenham</t>
  </si>
  <si>
    <t>Valencia vs Barcelona</t>
  </si>
  <si>
    <t>Rio Ave vs SC Sao Joao Ver</t>
  </si>
  <si>
    <t>AZ Alkmaar vs Quick Boys</t>
  </si>
  <si>
    <t>Real Madrid vs Atl. Madrid</t>
  </si>
  <si>
    <t>Napoli vs Udinese</t>
  </si>
  <si>
    <t>Sevilla vs Barcelona</t>
  </si>
  <si>
    <t>Angers vs Marseille</t>
  </si>
  <si>
    <t>Celtic vs Bayern München</t>
  </si>
  <si>
    <t>Monaco vs Benfica</t>
  </si>
  <si>
    <t>Feyenoord vs Milan</t>
  </si>
  <si>
    <t>AZ Alkmaar vs Galatasaray</t>
  </si>
  <si>
    <t>Porto vs Roma</t>
  </si>
  <si>
    <t>Twente vs Bodö/Glimt</t>
  </si>
  <si>
    <t>Gent vs Betis</t>
  </si>
  <si>
    <t>FC Köbenhavn vs Heidenheim</t>
  </si>
  <si>
    <t>Omonia Nicosia vs Pafosz</t>
  </si>
  <si>
    <t>Villarreal vs Valencia</t>
  </si>
  <si>
    <t>Újpest vs ZTE</t>
  </si>
  <si>
    <t>FTC vs Paks</t>
  </si>
  <si>
    <t>Betis vs Real Sociedad</t>
  </si>
  <si>
    <t>Valladolid vs Sevilla</t>
  </si>
  <si>
    <t>Mallorca vs Las Palmas</t>
  </si>
  <si>
    <t>Espanyol vs Ath. Bilbao</t>
  </si>
  <si>
    <t>Ludogorec Razgrad vs Beroe Stara Zagora</t>
  </si>
  <si>
    <t>CSZKA Szófia vs Arda Kardzsali</t>
  </si>
  <si>
    <t>Benfica vs Monaco</t>
  </si>
  <si>
    <t>Milan vs Feyenoord</t>
  </si>
  <si>
    <t>Bayern München vs Celtic</t>
  </si>
  <si>
    <t>Atalanta vs FC Bruges</t>
  </si>
  <si>
    <t>PSV vs Juventus</t>
  </si>
  <si>
    <t>Paris SG vs Brest</t>
  </si>
  <si>
    <t>Aston Villa vs Liverpool</t>
  </si>
  <si>
    <t>mérkőzés gól 2,5 felett+mind2 csapat szerez gólt</t>
  </si>
  <si>
    <t>Luton vs Plymouth</t>
  </si>
  <si>
    <t>Ajax vs RU Sain-Gilloise</t>
  </si>
  <si>
    <t>Anderlecht vs Fenerbache</t>
  </si>
  <si>
    <t>Real Sociedad vs Midtjylland</t>
  </si>
  <si>
    <t>APOEL Nicosia vs Celje</t>
  </si>
  <si>
    <t>Jagiellonia Bialystok vs Topolya SC</t>
  </si>
  <si>
    <t>Auxerre vs Marseille</t>
  </si>
  <si>
    <t>Monaco vs Reims</t>
  </si>
  <si>
    <t>Aston Villa vs Cardiff</t>
  </si>
  <si>
    <t>CD Recoleta vs Ameliano Asucnion</t>
  </si>
  <si>
    <t>Libertad Asuncion vs Sp. Luqueno</t>
  </si>
  <si>
    <t>Dep. Garcilaso vs Atl. Grau</t>
  </si>
  <si>
    <t>VfB Stuttgart vs Bayern München</t>
  </si>
  <si>
    <t>Humble Lions FC vs Waterhouse FC</t>
  </si>
  <si>
    <t>Molynes United FC vs Dunbeholden FC</t>
  </si>
  <si>
    <t>Montego Bay United vs Racing United</t>
  </si>
  <si>
    <t>Las Palmas vs Villarreal</t>
  </si>
  <si>
    <t>Brest vs Paris SG</t>
  </si>
  <si>
    <t>Juventus vs PSV</t>
  </si>
  <si>
    <t>Manchester City vs Real Madrid</t>
  </si>
  <si>
    <t>Sporting CP vs Dortmund</t>
  </si>
  <si>
    <t>Watford vs Leeds</t>
  </si>
  <si>
    <t>Coventry vs QPR</t>
  </si>
  <si>
    <t>DVSC vs Puskás Akadémia</t>
  </si>
  <si>
    <t>Atl. Madrid vs Celta Vigo</t>
  </si>
  <si>
    <t>Monaco vs Nantes</t>
  </si>
  <si>
    <t>Toulouse vs Paris SG</t>
  </si>
  <si>
    <t>Lille vs Monaco</t>
  </si>
  <si>
    <t>St-Etienne vs Angers</t>
  </si>
  <si>
    <t>Nyíregyháza vs Újpest</t>
  </si>
  <si>
    <t>Paks vs DVSC</t>
  </si>
  <si>
    <t>Fehérvár vs FTC</t>
  </si>
  <si>
    <t>Győr vs ZTE</t>
  </si>
  <si>
    <t>Newcastle vs Nottingham</t>
  </si>
  <si>
    <t>Lyon vs Paris SG</t>
  </si>
  <si>
    <t>Nantes vs Lens</t>
  </si>
  <si>
    <t>Le Havre vs Toulouse</t>
  </si>
  <si>
    <t>Nice vs Monpellier</t>
  </si>
  <si>
    <t>Strasbourg vs Brest</t>
  </si>
  <si>
    <t>Liverpool vs Newcastle</t>
  </si>
  <si>
    <t>Brentford vs Everton</t>
  </si>
  <si>
    <t>Tottenham vs Man City</t>
  </si>
  <si>
    <t>Nottingham vs Arsenal</t>
  </si>
  <si>
    <t>Manchester Utd vs Ipswich</t>
  </si>
  <si>
    <t>West Ham vs Leciester</t>
  </si>
  <si>
    <t>Győr vs FTC</t>
  </si>
  <si>
    <t>Heracles vs AZ Alkmaar</t>
  </si>
  <si>
    <t>Plzen vs Zlin</t>
  </si>
  <si>
    <t>Gil Vicente vs Sporting CP</t>
  </si>
  <si>
    <t>Galatasaray vs Konyaspor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</si>
</sst>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5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3" fontId="12" fillId="0" borderId="0" xfId="0" applyNumberFormat="1" applyFont="1" applyFill="1" applyBorder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164" fontId="2" fillId="0" borderId="0" xfId="0" applyNumberFormat="1" applyFont="1" applyFill="1" applyAlignment="1" applyProtection="1"/>
    <xf numFmtId="164" fontId="2" fillId="4" borderId="0" xfId="0" applyNumberFormat="1" applyFont="1" applyFill="1" applyAlignment="1" applyProtection="1"/>
    <xf numFmtId="0" fontId="12" fillId="4" borderId="0" xfId="0" applyFont="1" applyFill="1"/>
    <xf numFmtId="0" fontId="12" fillId="4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2025.február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All_in!$A$5:$A$270</c:f>
              <c:strCache>
                <c:ptCount val="26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</c:strCache>
            </c:strRef>
          </c:cat>
          <c:val>
            <c:numRef>
              <c:f>All_in!$J$5:$J$270</c:f>
              <c:numCache>
                <c:formatCode>#,##0" Ft"</c:formatCode>
                <c:ptCount val="266"/>
                <c:pt idx="0">
                  <c:v>900000</c:v>
                </c:pt>
                <c:pt idx="1">
                  <c:v>800000</c:v>
                </c:pt>
                <c:pt idx="2">
                  <c:v>700000</c:v>
                </c:pt>
                <c:pt idx="3">
                  <c:v>820000</c:v>
                </c:pt>
                <c:pt idx="4">
                  <c:v>883000</c:v>
                </c:pt>
                <c:pt idx="5">
                  <c:v>984000</c:v>
                </c:pt>
                <c:pt idx="6">
                  <c:v>934000</c:v>
                </c:pt>
                <c:pt idx="7">
                  <c:v>884000</c:v>
                </c:pt>
                <c:pt idx="8">
                  <c:v>834000</c:v>
                </c:pt>
                <c:pt idx="9">
                  <c:v>784000</c:v>
                </c:pt>
                <c:pt idx="10">
                  <c:v>852000</c:v>
                </c:pt>
                <c:pt idx="11">
                  <c:v>852000</c:v>
                </c:pt>
                <c:pt idx="12">
                  <c:v>877000</c:v>
                </c:pt>
                <c:pt idx="13">
                  <c:v>827000</c:v>
                </c:pt>
                <c:pt idx="14">
                  <c:v>777000</c:v>
                </c:pt>
                <c:pt idx="15">
                  <c:v>727000</c:v>
                </c:pt>
                <c:pt idx="16">
                  <c:v>777000</c:v>
                </c:pt>
                <c:pt idx="17">
                  <c:v>727000</c:v>
                </c:pt>
                <c:pt idx="18">
                  <c:v>677000</c:v>
                </c:pt>
                <c:pt idx="19">
                  <c:v>627000</c:v>
                </c:pt>
                <c:pt idx="20">
                  <c:v>677000</c:v>
                </c:pt>
                <c:pt idx="21">
                  <c:v>763000</c:v>
                </c:pt>
                <c:pt idx="22">
                  <c:v>713000</c:v>
                </c:pt>
                <c:pt idx="23">
                  <c:v>663000</c:v>
                </c:pt>
                <c:pt idx="24">
                  <c:v>613000</c:v>
                </c:pt>
                <c:pt idx="25">
                  <c:v>670500</c:v>
                </c:pt>
                <c:pt idx="26">
                  <c:v>820500</c:v>
                </c:pt>
                <c:pt idx="27">
                  <c:v>720500</c:v>
                </c:pt>
                <c:pt idx="28">
                  <c:v>620500</c:v>
                </c:pt>
                <c:pt idx="29">
                  <c:v>688500</c:v>
                </c:pt>
                <c:pt idx="30">
                  <c:v>758500</c:v>
                </c:pt>
                <c:pt idx="31">
                  <c:v>658500</c:v>
                </c:pt>
                <c:pt idx="32">
                  <c:v>728500</c:v>
                </c:pt>
                <c:pt idx="33">
                  <c:v>814500</c:v>
                </c:pt>
                <c:pt idx="34">
                  <c:v>869500</c:v>
                </c:pt>
                <c:pt idx="35">
                  <c:v>967500</c:v>
                </c:pt>
                <c:pt idx="36">
                  <c:v>1064500</c:v>
                </c:pt>
                <c:pt idx="37">
                  <c:v>1064500</c:v>
                </c:pt>
                <c:pt idx="38">
                  <c:v>1064500</c:v>
                </c:pt>
                <c:pt idx="39">
                  <c:v>1064500</c:v>
                </c:pt>
                <c:pt idx="40">
                  <c:v>1064500</c:v>
                </c:pt>
                <c:pt idx="41">
                  <c:v>1064500</c:v>
                </c:pt>
                <c:pt idx="42">
                  <c:v>1064500</c:v>
                </c:pt>
                <c:pt idx="43">
                  <c:v>964500</c:v>
                </c:pt>
                <c:pt idx="44">
                  <c:v>964500</c:v>
                </c:pt>
                <c:pt idx="45">
                  <c:v>864500</c:v>
                </c:pt>
                <c:pt idx="46">
                  <c:v>954500</c:v>
                </c:pt>
                <c:pt idx="47">
                  <c:v>1149500</c:v>
                </c:pt>
                <c:pt idx="48">
                  <c:v>1220500</c:v>
                </c:pt>
                <c:pt idx="49">
                  <c:v>1310500</c:v>
                </c:pt>
                <c:pt idx="50">
                  <c:v>1370500</c:v>
                </c:pt>
                <c:pt idx="51">
                  <c:v>1444500</c:v>
                </c:pt>
                <c:pt idx="52">
                  <c:v>1524500</c:v>
                </c:pt>
                <c:pt idx="53">
                  <c:v>1424500</c:v>
                </c:pt>
                <c:pt idx="54">
                  <c:v>1324500</c:v>
                </c:pt>
                <c:pt idx="55">
                  <c:v>1387500</c:v>
                </c:pt>
                <c:pt idx="56">
                  <c:v>1427000</c:v>
                </c:pt>
                <c:pt idx="57">
                  <c:v>1477000</c:v>
                </c:pt>
                <c:pt idx="58">
                  <c:v>1538000</c:v>
                </c:pt>
                <c:pt idx="59">
                  <c:v>1438000</c:v>
                </c:pt>
                <c:pt idx="60">
                  <c:v>1338000</c:v>
                </c:pt>
                <c:pt idx="61">
                  <c:v>1400000</c:v>
                </c:pt>
                <c:pt idx="62">
                  <c:v>1570000</c:v>
                </c:pt>
                <c:pt idx="63">
                  <c:v>1656000</c:v>
                </c:pt>
                <c:pt idx="64">
                  <c:v>1701000</c:v>
                </c:pt>
                <c:pt idx="65">
                  <c:v>1766000</c:v>
                </c:pt>
                <c:pt idx="66">
                  <c:v>1841000</c:v>
                </c:pt>
                <c:pt idx="67">
                  <c:v>1907000</c:v>
                </c:pt>
                <c:pt idx="68">
                  <c:v>1807000</c:v>
                </c:pt>
                <c:pt idx="69">
                  <c:v>1890000</c:v>
                </c:pt>
                <c:pt idx="70">
                  <c:v>1890000</c:v>
                </c:pt>
                <c:pt idx="71">
                  <c:v>2041000</c:v>
                </c:pt>
                <c:pt idx="72">
                  <c:v>2102000</c:v>
                </c:pt>
                <c:pt idx="73">
                  <c:v>2225000</c:v>
                </c:pt>
                <c:pt idx="74">
                  <c:v>2125000</c:v>
                </c:pt>
                <c:pt idx="75">
                  <c:v>2025000</c:v>
                </c:pt>
                <c:pt idx="76">
                  <c:v>1925000</c:v>
                </c:pt>
                <c:pt idx="77">
                  <c:v>1970000</c:v>
                </c:pt>
                <c:pt idx="78">
                  <c:v>1870000</c:v>
                </c:pt>
                <c:pt idx="79">
                  <c:v>1770000</c:v>
                </c:pt>
                <c:pt idx="80">
                  <c:v>1890000</c:v>
                </c:pt>
                <c:pt idx="81">
                  <c:v>1790000</c:v>
                </c:pt>
                <c:pt idx="82">
                  <c:v>1951000</c:v>
                </c:pt>
                <c:pt idx="83">
                  <c:v>2032000</c:v>
                </c:pt>
                <c:pt idx="84">
                  <c:v>1932000</c:v>
                </c:pt>
                <c:pt idx="85">
                  <c:v>2007000</c:v>
                </c:pt>
                <c:pt idx="86">
                  <c:v>2109000</c:v>
                </c:pt>
                <c:pt idx="87">
                  <c:v>2109000</c:v>
                </c:pt>
                <c:pt idx="88">
                  <c:v>2009000</c:v>
                </c:pt>
                <c:pt idx="89">
                  <c:v>2108000</c:v>
                </c:pt>
                <c:pt idx="90">
                  <c:v>2008000</c:v>
                </c:pt>
                <c:pt idx="91">
                  <c:v>2079000</c:v>
                </c:pt>
                <c:pt idx="92">
                  <c:v>1979000</c:v>
                </c:pt>
                <c:pt idx="93">
                  <c:v>1879000</c:v>
                </c:pt>
                <c:pt idx="94">
                  <c:v>1959000</c:v>
                </c:pt>
                <c:pt idx="95">
                  <c:v>2024000</c:v>
                </c:pt>
                <c:pt idx="96">
                  <c:v>1924000</c:v>
                </c:pt>
                <c:pt idx="97">
                  <c:v>1824000</c:v>
                </c:pt>
                <c:pt idx="98">
                  <c:v>1724000</c:v>
                </c:pt>
                <c:pt idx="99">
                  <c:v>1624000</c:v>
                </c:pt>
                <c:pt idx="100">
                  <c:v>1760000</c:v>
                </c:pt>
                <c:pt idx="101">
                  <c:v>1852000</c:v>
                </c:pt>
                <c:pt idx="102">
                  <c:v>1752000</c:v>
                </c:pt>
                <c:pt idx="103">
                  <c:v>1652000</c:v>
                </c:pt>
                <c:pt idx="104">
                  <c:v>1762000</c:v>
                </c:pt>
                <c:pt idx="105">
                  <c:v>1854000</c:v>
                </c:pt>
                <c:pt idx="106">
                  <c:v>1754000</c:v>
                </c:pt>
                <c:pt idx="107">
                  <c:v>1654000</c:v>
                </c:pt>
                <c:pt idx="108">
                  <c:v>1554000</c:v>
                </c:pt>
                <c:pt idx="109">
                  <c:v>1454000</c:v>
                </c:pt>
                <c:pt idx="110">
                  <c:v>1354000</c:v>
                </c:pt>
                <c:pt idx="111">
                  <c:v>1254000</c:v>
                </c:pt>
                <c:pt idx="112">
                  <c:v>1383000</c:v>
                </c:pt>
                <c:pt idx="113">
                  <c:v>1498000</c:v>
                </c:pt>
                <c:pt idx="114">
                  <c:v>1584000</c:v>
                </c:pt>
                <c:pt idx="115">
                  <c:v>1484000</c:v>
                </c:pt>
                <c:pt idx="116">
                  <c:v>1544000</c:v>
                </c:pt>
                <c:pt idx="117">
                  <c:v>1444000</c:v>
                </c:pt>
                <c:pt idx="118">
                  <c:v>1344000</c:v>
                </c:pt>
                <c:pt idx="119">
                  <c:v>1396000</c:v>
                </c:pt>
                <c:pt idx="120">
                  <c:v>1396000</c:v>
                </c:pt>
                <c:pt idx="121">
                  <c:v>1439000</c:v>
                </c:pt>
                <c:pt idx="122">
                  <c:v>1514000</c:v>
                </c:pt>
                <c:pt idx="123">
                  <c:v>1588000</c:v>
                </c:pt>
                <c:pt idx="124">
                  <c:v>1626000</c:v>
                </c:pt>
                <c:pt idx="125">
                  <c:v>1526000</c:v>
                </c:pt>
                <c:pt idx="126">
                  <c:v>1591000</c:v>
                </c:pt>
                <c:pt idx="127">
                  <c:v>1653000</c:v>
                </c:pt>
                <c:pt idx="128">
                  <c:v>1724000</c:v>
                </c:pt>
                <c:pt idx="129">
                  <c:v>1797000</c:v>
                </c:pt>
                <c:pt idx="130">
                  <c:v>1867000</c:v>
                </c:pt>
                <c:pt idx="131">
                  <c:v>1972000</c:v>
                </c:pt>
                <c:pt idx="132">
                  <c:v>2029000</c:v>
                </c:pt>
                <c:pt idx="133">
                  <c:v>2109000</c:v>
                </c:pt>
                <c:pt idx="134">
                  <c:v>2159000</c:v>
                </c:pt>
                <c:pt idx="135">
                  <c:v>2224000</c:v>
                </c:pt>
                <c:pt idx="136">
                  <c:v>2124000</c:v>
                </c:pt>
                <c:pt idx="137">
                  <c:v>2192000</c:v>
                </c:pt>
                <c:pt idx="138">
                  <c:v>2243000</c:v>
                </c:pt>
                <c:pt idx="139">
                  <c:v>2321000</c:v>
                </c:pt>
                <c:pt idx="140">
                  <c:v>2221000</c:v>
                </c:pt>
                <c:pt idx="141">
                  <c:v>2293000</c:v>
                </c:pt>
                <c:pt idx="142">
                  <c:v>2353000</c:v>
                </c:pt>
                <c:pt idx="143">
                  <c:v>2434000</c:v>
                </c:pt>
                <c:pt idx="144">
                  <c:v>2494000</c:v>
                </c:pt>
                <c:pt idx="145">
                  <c:v>2539000</c:v>
                </c:pt>
                <c:pt idx="146">
                  <c:v>2439000</c:v>
                </c:pt>
                <c:pt idx="147">
                  <c:v>2339000</c:v>
                </c:pt>
                <c:pt idx="148">
                  <c:v>2239000</c:v>
                </c:pt>
                <c:pt idx="149">
                  <c:v>2139000</c:v>
                </c:pt>
                <c:pt idx="150">
                  <c:v>2039000</c:v>
                </c:pt>
                <c:pt idx="151">
                  <c:v>1939000</c:v>
                </c:pt>
                <c:pt idx="152">
                  <c:v>1839000</c:v>
                </c:pt>
                <c:pt idx="153">
                  <c:v>1913000</c:v>
                </c:pt>
                <c:pt idx="154">
                  <c:v>1983000</c:v>
                </c:pt>
                <c:pt idx="155">
                  <c:v>1883000</c:v>
                </c:pt>
                <c:pt idx="156">
                  <c:v>1943000</c:v>
                </c:pt>
                <c:pt idx="157">
                  <c:v>2012000</c:v>
                </c:pt>
                <c:pt idx="158">
                  <c:v>2088000</c:v>
                </c:pt>
                <c:pt idx="159">
                  <c:v>2143000</c:v>
                </c:pt>
                <c:pt idx="160">
                  <c:v>2043000</c:v>
                </c:pt>
                <c:pt idx="161">
                  <c:v>1943000</c:v>
                </c:pt>
                <c:pt idx="162">
                  <c:v>2043000</c:v>
                </c:pt>
                <c:pt idx="163">
                  <c:v>2103000</c:v>
                </c:pt>
                <c:pt idx="164">
                  <c:v>2003000</c:v>
                </c:pt>
                <c:pt idx="165">
                  <c:v>1903000</c:v>
                </c:pt>
                <c:pt idx="166">
                  <c:v>1803000</c:v>
                </c:pt>
                <c:pt idx="167">
                  <c:v>1853000</c:v>
                </c:pt>
                <c:pt idx="168">
                  <c:v>1955000</c:v>
                </c:pt>
                <c:pt idx="169">
                  <c:v>1855000</c:v>
                </c:pt>
                <c:pt idx="170">
                  <c:v>1755000</c:v>
                </c:pt>
                <c:pt idx="171">
                  <c:v>1874000</c:v>
                </c:pt>
                <c:pt idx="172">
                  <c:v>1957000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7024000"/>
        <c:axId val="70264704"/>
      </c:lineChart>
      <c:catAx>
        <c:axId val="67024000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70264704"/>
        <c:crosses val="autoZero"/>
        <c:auto val="1"/>
        <c:lblAlgn val="ctr"/>
        <c:lblOffset val="100"/>
      </c:catAx>
      <c:valAx>
        <c:axId val="70264704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7024000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zoomScaleNormal="100" workbookViewId="0">
      <selection activeCell="M4" sqref="M4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2.1590173410404625</v>
      </c>
      <c r="F3" s="7"/>
      <c r="H3" s="4">
        <f>SUM(H5:H837)</f>
        <v>16250000</v>
      </c>
      <c r="I3" s="8">
        <f>SUM(I5:I854)</f>
        <v>957000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0.59537572254335258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5.5317919075144509E-2</v>
      </c>
    </row>
    <row r="5" spans="1:13">
      <c r="A5" s="11" t="s">
        <v>14</v>
      </c>
      <c r="B5" s="39">
        <v>45689</v>
      </c>
      <c r="C5" s="43" t="s">
        <v>1430</v>
      </c>
      <c r="D5" s="13" t="s">
        <v>15</v>
      </c>
      <c r="E5" s="43">
        <v>2.2400000000000002</v>
      </c>
      <c r="F5" s="43" t="s">
        <v>18</v>
      </c>
      <c r="G5" s="43"/>
      <c r="H5" s="61">
        <f t="shared" ref="H5:H53" si="0">$C$3</f>
        <v>100000</v>
      </c>
      <c r="I5" s="14">
        <f t="shared" ref="I5:I68" si="1">IF(G5&lt;&gt;"",IF(F5="nyertes",(G5-1)*H5,H5*(-1)),IF(F5="nyertes",(E5-1)*H5,H5*(-1)))</f>
        <v>-100000</v>
      </c>
      <c r="J5" s="15">
        <f>K3+I5</f>
        <v>900000</v>
      </c>
      <c r="K5" s="16"/>
      <c r="L5" s="5"/>
      <c r="M5" s="12"/>
    </row>
    <row r="6" spans="1:13">
      <c r="A6" s="11" t="s">
        <v>17</v>
      </c>
      <c r="B6" s="39">
        <v>45689</v>
      </c>
      <c r="C6" s="43" t="s">
        <v>1430</v>
      </c>
      <c r="D6" s="54" t="s">
        <v>22</v>
      </c>
      <c r="E6" s="43">
        <v>1.86</v>
      </c>
      <c r="F6" s="43" t="s">
        <v>18</v>
      </c>
      <c r="G6" s="43"/>
      <c r="H6" s="61">
        <f t="shared" si="0"/>
        <v>100000</v>
      </c>
      <c r="I6" s="14">
        <f t="shared" si="1"/>
        <v>-100000</v>
      </c>
      <c r="J6" s="15">
        <f t="shared" ref="J6:J69" si="2">J5+I6</f>
        <v>800000</v>
      </c>
    </row>
    <row r="7" spans="1:13">
      <c r="A7" s="11" t="s">
        <v>19</v>
      </c>
      <c r="B7" s="39">
        <v>45689</v>
      </c>
      <c r="C7" s="43" t="s">
        <v>1430</v>
      </c>
      <c r="D7" s="54" t="s">
        <v>112</v>
      </c>
      <c r="E7" s="43">
        <v>3.35</v>
      </c>
      <c r="F7" s="43" t="s">
        <v>18</v>
      </c>
      <c r="G7" s="43"/>
      <c r="H7" s="61">
        <f t="shared" si="0"/>
        <v>100000</v>
      </c>
      <c r="I7" s="14">
        <f t="shared" si="1"/>
        <v>-100000</v>
      </c>
      <c r="J7" s="15">
        <f t="shared" si="2"/>
        <v>700000</v>
      </c>
    </row>
    <row r="8" spans="1:13">
      <c r="A8" s="11" t="s">
        <v>21</v>
      </c>
      <c r="B8" s="39">
        <v>45689</v>
      </c>
      <c r="C8" s="43" t="s">
        <v>1431</v>
      </c>
      <c r="D8" s="13" t="s">
        <v>15</v>
      </c>
      <c r="E8" s="43">
        <v>2.58</v>
      </c>
      <c r="F8" s="43" t="s">
        <v>16</v>
      </c>
      <c r="G8" s="58">
        <v>2.2000000000000002</v>
      </c>
      <c r="H8" s="61">
        <f t="shared" si="0"/>
        <v>100000</v>
      </c>
      <c r="I8" s="14">
        <f t="shared" si="1"/>
        <v>120000.00000000001</v>
      </c>
      <c r="J8" s="15">
        <f t="shared" si="2"/>
        <v>820000</v>
      </c>
    </row>
    <row r="9" spans="1:13">
      <c r="A9" s="11" t="s">
        <v>23</v>
      </c>
      <c r="B9" s="39">
        <v>45689</v>
      </c>
      <c r="C9" s="43" t="s">
        <v>1431</v>
      </c>
      <c r="D9" s="54" t="s">
        <v>25</v>
      </c>
      <c r="E9" s="43">
        <v>1.76</v>
      </c>
      <c r="F9" s="43" t="s">
        <v>16</v>
      </c>
      <c r="G9" s="58">
        <v>1.63</v>
      </c>
      <c r="H9" s="61">
        <f t="shared" si="0"/>
        <v>100000</v>
      </c>
      <c r="I9" s="14">
        <f t="shared" si="1"/>
        <v>62999.999999999993</v>
      </c>
      <c r="J9" s="15">
        <f t="shared" si="2"/>
        <v>883000</v>
      </c>
    </row>
    <row r="10" spans="1:13" ht="15" thickBot="1">
      <c r="A10" s="11" t="s">
        <v>24</v>
      </c>
      <c r="B10" s="42">
        <v>45689</v>
      </c>
      <c r="C10" s="44" t="s">
        <v>1431</v>
      </c>
      <c r="D10" s="55" t="s">
        <v>22</v>
      </c>
      <c r="E10" s="44">
        <v>2.3199999999999998</v>
      </c>
      <c r="F10" s="44" t="s">
        <v>16</v>
      </c>
      <c r="G10" s="59">
        <v>2.0099999999999998</v>
      </c>
      <c r="H10" s="61">
        <f t="shared" si="0"/>
        <v>100000</v>
      </c>
      <c r="I10" s="14">
        <f t="shared" si="1"/>
        <v>100999.99999999999</v>
      </c>
      <c r="J10" s="15">
        <f t="shared" si="2"/>
        <v>984000</v>
      </c>
    </row>
    <row r="11" spans="1:13" ht="15" thickTop="1">
      <c r="A11" s="11" t="s">
        <v>26</v>
      </c>
      <c r="B11" s="39">
        <v>45690</v>
      </c>
      <c r="C11" s="43" t="s">
        <v>1432</v>
      </c>
      <c r="D11" s="54" t="s">
        <v>22</v>
      </c>
      <c r="E11" s="43">
        <v>2.0699999999999998</v>
      </c>
      <c r="F11" s="43" t="s">
        <v>18</v>
      </c>
      <c r="G11" s="43"/>
      <c r="H11" s="62">
        <f>$C$3*0.5</f>
        <v>50000</v>
      </c>
      <c r="I11" s="14">
        <f t="shared" si="1"/>
        <v>-50000</v>
      </c>
      <c r="J11" s="15">
        <f t="shared" si="2"/>
        <v>934000</v>
      </c>
    </row>
    <row r="12" spans="1:13">
      <c r="A12" s="11" t="s">
        <v>27</v>
      </c>
      <c r="B12" s="39">
        <v>45690</v>
      </c>
      <c r="C12" s="43" t="s">
        <v>1432</v>
      </c>
      <c r="D12" s="54" t="s">
        <v>112</v>
      </c>
      <c r="E12" s="43">
        <v>4.2</v>
      </c>
      <c r="F12" s="43" t="s">
        <v>18</v>
      </c>
      <c r="G12" s="43"/>
      <c r="H12" s="62">
        <f t="shared" ref="H12:H31" si="3">$C$3*0.5</f>
        <v>50000</v>
      </c>
      <c r="I12" s="14">
        <f t="shared" si="1"/>
        <v>-50000</v>
      </c>
      <c r="J12" s="15">
        <f t="shared" si="2"/>
        <v>884000</v>
      </c>
    </row>
    <row r="13" spans="1:13">
      <c r="A13" s="11" t="s">
        <v>28</v>
      </c>
      <c r="B13" s="39">
        <v>45690</v>
      </c>
      <c r="C13" s="43" t="s">
        <v>1433</v>
      </c>
      <c r="D13" s="54" t="s">
        <v>25</v>
      </c>
      <c r="E13" s="43">
        <v>2.0299999999999998</v>
      </c>
      <c r="F13" s="43" t="s">
        <v>18</v>
      </c>
      <c r="G13" s="43"/>
      <c r="H13" s="62">
        <f t="shared" si="3"/>
        <v>50000</v>
      </c>
      <c r="I13" s="14">
        <f t="shared" si="1"/>
        <v>-50000</v>
      </c>
      <c r="J13" s="15">
        <f t="shared" si="2"/>
        <v>834000</v>
      </c>
    </row>
    <row r="14" spans="1:13">
      <c r="A14" s="11" t="s">
        <v>29</v>
      </c>
      <c r="B14" s="39">
        <v>45690</v>
      </c>
      <c r="C14" s="43" t="s">
        <v>1433</v>
      </c>
      <c r="D14" s="54" t="s">
        <v>56</v>
      </c>
      <c r="E14" s="43">
        <v>3.55</v>
      </c>
      <c r="F14" s="43" t="s">
        <v>18</v>
      </c>
      <c r="G14" s="43"/>
      <c r="H14" s="62">
        <f t="shared" si="3"/>
        <v>50000</v>
      </c>
      <c r="I14" s="14">
        <f t="shared" si="1"/>
        <v>-50000</v>
      </c>
      <c r="J14" s="15">
        <f t="shared" si="2"/>
        <v>784000</v>
      </c>
    </row>
    <row r="15" spans="1:13">
      <c r="A15" s="11" t="s">
        <v>30</v>
      </c>
      <c r="B15" s="39">
        <v>45690</v>
      </c>
      <c r="C15" s="43" t="s">
        <v>1434</v>
      </c>
      <c r="D15" s="54" t="s">
        <v>22</v>
      </c>
      <c r="E15" s="43">
        <v>2.36</v>
      </c>
      <c r="F15" s="43" t="s">
        <v>16</v>
      </c>
      <c r="G15" s="43"/>
      <c r="H15" s="62">
        <f t="shared" si="3"/>
        <v>50000</v>
      </c>
      <c r="I15" s="14">
        <f t="shared" si="1"/>
        <v>68000</v>
      </c>
      <c r="J15" s="15">
        <f t="shared" si="2"/>
        <v>852000</v>
      </c>
    </row>
    <row r="16" spans="1:13">
      <c r="A16" s="11" t="s">
        <v>31</v>
      </c>
      <c r="B16" s="39">
        <v>45690</v>
      </c>
      <c r="C16" s="43" t="s">
        <v>1434</v>
      </c>
      <c r="D16" s="54" t="s">
        <v>112</v>
      </c>
      <c r="E16" s="43">
        <v>4.6500000000000004</v>
      </c>
      <c r="F16" s="43" t="s">
        <v>16</v>
      </c>
      <c r="G16" s="45">
        <v>1</v>
      </c>
      <c r="H16" s="62">
        <f t="shared" si="3"/>
        <v>50000</v>
      </c>
      <c r="I16" s="14">
        <f t="shared" si="1"/>
        <v>0</v>
      </c>
      <c r="J16" s="15">
        <f t="shared" si="2"/>
        <v>852000</v>
      </c>
    </row>
    <row r="17" spans="1:24">
      <c r="A17" s="11" t="s">
        <v>32</v>
      </c>
      <c r="B17" s="39">
        <v>45690</v>
      </c>
      <c r="C17" s="43" t="s">
        <v>1435</v>
      </c>
      <c r="D17" s="13" t="s">
        <v>15</v>
      </c>
      <c r="E17" s="43">
        <v>1.91</v>
      </c>
      <c r="F17" s="43" t="s">
        <v>16</v>
      </c>
      <c r="G17" s="58">
        <v>1.5</v>
      </c>
      <c r="H17" s="62">
        <f t="shared" si="3"/>
        <v>50000</v>
      </c>
      <c r="I17" s="14">
        <f t="shared" si="1"/>
        <v>25000</v>
      </c>
      <c r="J17" s="15">
        <f t="shared" si="2"/>
        <v>877000</v>
      </c>
    </row>
    <row r="18" spans="1:24">
      <c r="A18" s="11" t="s">
        <v>33</v>
      </c>
      <c r="B18" s="39">
        <v>45690</v>
      </c>
      <c r="C18" s="43" t="s">
        <v>1435</v>
      </c>
      <c r="D18" s="54" t="s">
        <v>112</v>
      </c>
      <c r="E18" s="43">
        <v>2.42</v>
      </c>
      <c r="F18" s="43" t="s">
        <v>18</v>
      </c>
      <c r="G18" s="43"/>
      <c r="H18" s="62">
        <f t="shared" si="3"/>
        <v>50000</v>
      </c>
      <c r="I18" s="14">
        <f t="shared" si="1"/>
        <v>-50000</v>
      </c>
      <c r="J18" s="15">
        <f t="shared" si="2"/>
        <v>827000</v>
      </c>
    </row>
    <row r="19" spans="1:24">
      <c r="A19" s="11" t="s">
        <v>34</v>
      </c>
      <c r="B19" s="39">
        <v>45690</v>
      </c>
      <c r="C19" s="43" t="s">
        <v>1436</v>
      </c>
      <c r="D19" s="13" t="s">
        <v>15</v>
      </c>
      <c r="E19" s="43">
        <v>2.66</v>
      </c>
      <c r="F19" s="43" t="s">
        <v>18</v>
      </c>
      <c r="G19" s="43"/>
      <c r="H19" s="62">
        <f t="shared" si="3"/>
        <v>50000</v>
      </c>
      <c r="I19" s="14">
        <f t="shared" si="1"/>
        <v>-50000</v>
      </c>
      <c r="J19" s="15">
        <f t="shared" si="2"/>
        <v>777000</v>
      </c>
    </row>
    <row r="20" spans="1:24">
      <c r="A20" s="11" t="s">
        <v>35</v>
      </c>
      <c r="B20" s="39">
        <v>45690</v>
      </c>
      <c r="C20" s="43" t="s">
        <v>1436</v>
      </c>
      <c r="D20" s="54" t="s">
        <v>22</v>
      </c>
      <c r="E20" s="43">
        <v>2.41</v>
      </c>
      <c r="F20" s="43" t="s">
        <v>18</v>
      </c>
      <c r="G20" s="43"/>
      <c r="H20" s="62">
        <f t="shared" si="3"/>
        <v>50000</v>
      </c>
      <c r="I20" s="14">
        <f t="shared" si="1"/>
        <v>-50000</v>
      </c>
      <c r="J20" s="15">
        <f t="shared" si="2"/>
        <v>727000</v>
      </c>
    </row>
    <row r="21" spans="1:24">
      <c r="A21" s="11" t="s">
        <v>36</v>
      </c>
      <c r="B21" s="39">
        <v>45690</v>
      </c>
      <c r="C21" s="43" t="s">
        <v>1437</v>
      </c>
      <c r="D21" s="13" t="s">
        <v>15</v>
      </c>
      <c r="E21" s="43">
        <v>2.75</v>
      </c>
      <c r="F21" s="43" t="s">
        <v>16</v>
      </c>
      <c r="G21" s="58">
        <v>2</v>
      </c>
      <c r="H21" s="62">
        <f t="shared" si="3"/>
        <v>50000</v>
      </c>
      <c r="I21" s="14">
        <f t="shared" si="1"/>
        <v>50000</v>
      </c>
      <c r="J21" s="15">
        <f t="shared" si="2"/>
        <v>777000</v>
      </c>
    </row>
    <row r="22" spans="1:24">
      <c r="A22" s="11" t="s">
        <v>37</v>
      </c>
      <c r="B22" s="39">
        <v>45690</v>
      </c>
      <c r="C22" s="43" t="s">
        <v>1437</v>
      </c>
      <c r="D22" s="54" t="s">
        <v>56</v>
      </c>
      <c r="E22" s="43">
        <v>3.15</v>
      </c>
      <c r="F22" s="43" t="s">
        <v>18</v>
      </c>
      <c r="G22" s="43"/>
      <c r="H22" s="62">
        <f t="shared" si="3"/>
        <v>50000</v>
      </c>
      <c r="I22" s="14">
        <f t="shared" si="1"/>
        <v>-50000</v>
      </c>
      <c r="J22" s="15">
        <f t="shared" si="2"/>
        <v>727000</v>
      </c>
    </row>
    <row r="23" spans="1:24">
      <c r="A23" s="11" t="s">
        <v>38</v>
      </c>
      <c r="B23" s="39">
        <v>45690</v>
      </c>
      <c r="C23" s="43" t="s">
        <v>1438</v>
      </c>
      <c r="D23" s="54" t="s">
        <v>22</v>
      </c>
      <c r="E23" s="43">
        <v>3.3</v>
      </c>
      <c r="F23" s="43" t="s">
        <v>18</v>
      </c>
      <c r="G23" s="43"/>
      <c r="H23" s="62">
        <f t="shared" si="3"/>
        <v>50000</v>
      </c>
      <c r="I23" s="14">
        <f t="shared" si="1"/>
        <v>-50000</v>
      </c>
      <c r="J23" s="15">
        <f t="shared" si="2"/>
        <v>677000</v>
      </c>
      <c r="L23" s="17" t="s">
        <v>39</v>
      </c>
      <c r="M23" s="17" t="s">
        <v>39</v>
      </c>
      <c r="N23" s="17" t="s">
        <v>40</v>
      </c>
      <c r="O23" s="17" t="s">
        <v>41</v>
      </c>
      <c r="P23" s="17" t="s">
        <v>42</v>
      </c>
      <c r="Q23" s="17" t="s">
        <v>43</v>
      </c>
      <c r="R23" s="17" t="s">
        <v>44</v>
      </c>
      <c r="S23" s="17" t="s">
        <v>45</v>
      </c>
      <c r="T23" s="17" t="s">
        <v>46</v>
      </c>
      <c r="U23" s="17" t="s">
        <v>47</v>
      </c>
      <c r="V23" s="17" t="s">
        <v>48</v>
      </c>
      <c r="W23" s="17" t="s">
        <v>49</v>
      </c>
      <c r="X23" s="17" t="s">
        <v>50</v>
      </c>
    </row>
    <row r="24" spans="1:24">
      <c r="A24" s="11" t="s">
        <v>51</v>
      </c>
      <c r="B24" s="39">
        <v>45690</v>
      </c>
      <c r="C24" s="43" t="s">
        <v>1438</v>
      </c>
      <c r="D24" s="54" t="s">
        <v>25</v>
      </c>
      <c r="E24" s="43">
        <v>2.2200000000000002</v>
      </c>
      <c r="F24" s="43" t="s">
        <v>18</v>
      </c>
      <c r="G24" s="43"/>
      <c r="H24" s="62">
        <f t="shared" si="3"/>
        <v>50000</v>
      </c>
      <c r="I24" s="14">
        <f t="shared" si="1"/>
        <v>-50000</v>
      </c>
      <c r="J24" s="15">
        <f t="shared" si="2"/>
        <v>627000</v>
      </c>
      <c r="L24" s="18">
        <v>2</v>
      </c>
      <c r="M24" s="18" t="s">
        <v>52</v>
      </c>
      <c r="N24" s="19">
        <f t="shared" ref="N24:N30" si="4">SUMPRODUCT(--(WEEKDAY($B$5:$B$4437)=L24),--(ISBLANK($B$5:$B$4437)=FALSE()),$H$5:$H$4437)</f>
        <v>0</v>
      </c>
      <c r="O24" s="20" t="e">
        <f t="shared" ref="O24:O30" si="5">SUMPRODUCT(--(WEEKDAY($B$5:$B$4437)=L24),--(ISBLANK($B$5:$B$4437)=FALSE()),$E$5:$E$4437)/SUMPRODUCT(--(WEEKDAY($B$5:$B$4437)=L24),--(ISBLANK($B$5:$B$4437)=FALSE()))</f>
        <v>#DIV/0!</v>
      </c>
      <c r="P24" s="21">
        <f t="shared" ref="P24:P30" si="6">SUMPRODUCT(--(WEEKDAY($B$5:$B$4437)=L24),--(ISBLANK($B$5:$B$4437)=FALSE()))</f>
        <v>0</v>
      </c>
      <c r="Q24" s="21">
        <f t="shared" ref="Q24:Q30" si="7">SUMPRODUCT(--(WEEKDAY($B$5:$B$4437)=L24),--(ISBLANK($B$5:$B$4437)=FALSE()),--($F$5:$F$4437="nyertes"))</f>
        <v>0</v>
      </c>
      <c r="R24" s="19" t="e">
        <f t="shared" ref="R24:R30" si="8">SUMPRODUCT(--(WEEKDAY($B$5:$B$4437)=L24),--(ISBLANK($B$5:$B$4437)=FALSE()),--($F$5:$F$4437="nyertes"),$I$5:$I$4454)</f>
        <v>#VALUE!</v>
      </c>
      <c r="S24" s="21">
        <f t="shared" ref="S24:S30" si="9">SUMPRODUCT(--(WEEKDAY($B$5:$B$4437)=L24),--(ISBLANK($B$5:$B$4437)=FALSE()),--($F$5:$F$4437="vesztes"))</f>
        <v>0</v>
      </c>
      <c r="T24" s="22" t="e">
        <f t="shared" ref="T24:T30" si="10">SUMPRODUCT(--(WEEKDAY($B$5:$B$4437)=L24),--(ISBLANK($B$5:$B$4437)=FALSE()),--($F$5:$F$4437="vesztes"),$I$5:$I$4454)</f>
        <v>#VALUE!</v>
      </c>
      <c r="U24" s="23" t="e">
        <f t="shared" ref="U24:U31" si="11">Q24/P24</f>
        <v>#DIV/0!</v>
      </c>
      <c r="V24" s="24" t="e">
        <f t="shared" ref="V24:V30" si="12">SUMPRODUCT(--(WEEKDAY($B$5:$B$4437)=L24),--(ISBLANK($B$5:$B$4437)=FALSE()),$I$5:$I$4454)</f>
        <v>#VALUE!</v>
      </c>
      <c r="W24" s="24" t="e">
        <f t="shared" ref="W24:W30" si="13">V24/$H$5</f>
        <v>#VALUE!</v>
      </c>
      <c r="X24" s="25" t="e">
        <f t="shared" ref="X24:X31" si="14">((N24+R24+T24)-N24)/N24</f>
        <v>#VALUE!</v>
      </c>
    </row>
    <row r="25" spans="1:24">
      <c r="A25" s="11" t="s">
        <v>53</v>
      </c>
      <c r="B25" s="39">
        <v>45690</v>
      </c>
      <c r="C25" s="43" t="s">
        <v>1439</v>
      </c>
      <c r="D25" s="54" t="s">
        <v>25</v>
      </c>
      <c r="E25" s="43">
        <v>2.19</v>
      </c>
      <c r="F25" s="43" t="s">
        <v>16</v>
      </c>
      <c r="G25" s="58">
        <v>2</v>
      </c>
      <c r="H25" s="62">
        <f t="shared" si="3"/>
        <v>50000</v>
      </c>
      <c r="I25" s="14">
        <f t="shared" si="1"/>
        <v>50000</v>
      </c>
      <c r="J25" s="15">
        <f t="shared" si="2"/>
        <v>677000</v>
      </c>
      <c r="K25" s="26"/>
      <c r="L25" s="18">
        <v>3</v>
      </c>
      <c r="M25" s="18" t="s">
        <v>54</v>
      </c>
      <c r="N25" s="19">
        <f t="shared" si="4"/>
        <v>2500000</v>
      </c>
      <c r="O25" s="20">
        <f t="shared" si="5"/>
        <v>1.9759999999999998</v>
      </c>
      <c r="P25" s="21">
        <f t="shared" si="6"/>
        <v>25</v>
      </c>
      <c r="Q25" s="21">
        <f t="shared" si="7"/>
        <v>17</v>
      </c>
      <c r="R25" s="19" t="e">
        <f t="shared" si="8"/>
        <v>#VALUE!</v>
      </c>
      <c r="S25" s="21">
        <f t="shared" si="9"/>
        <v>8</v>
      </c>
      <c r="T25" s="22" t="e">
        <f t="shared" si="10"/>
        <v>#VALUE!</v>
      </c>
      <c r="U25" s="23">
        <f t="shared" si="11"/>
        <v>0.68</v>
      </c>
      <c r="V25" s="24" t="e">
        <f t="shared" si="12"/>
        <v>#VALUE!</v>
      </c>
      <c r="W25" s="24" t="e">
        <f t="shared" si="13"/>
        <v>#VALUE!</v>
      </c>
      <c r="X25" s="25" t="e">
        <f t="shared" si="14"/>
        <v>#VALUE!</v>
      </c>
    </row>
    <row r="26" spans="1:24">
      <c r="A26" s="11" t="s">
        <v>55</v>
      </c>
      <c r="B26" s="39">
        <v>45690</v>
      </c>
      <c r="C26" s="43" t="s">
        <v>1439</v>
      </c>
      <c r="D26" s="54" t="s">
        <v>22</v>
      </c>
      <c r="E26" s="43">
        <v>3.15</v>
      </c>
      <c r="F26" s="43" t="s">
        <v>16</v>
      </c>
      <c r="G26" s="58">
        <v>2.72</v>
      </c>
      <c r="H26" s="62">
        <f t="shared" si="3"/>
        <v>50000</v>
      </c>
      <c r="I26" s="14">
        <f t="shared" si="1"/>
        <v>86000.000000000015</v>
      </c>
      <c r="J26" s="15">
        <f t="shared" si="2"/>
        <v>763000</v>
      </c>
      <c r="K26" s="26"/>
      <c r="L26" s="18">
        <v>4</v>
      </c>
      <c r="M26" s="18" t="s">
        <v>57</v>
      </c>
      <c r="N26" s="19">
        <f t="shared" si="4"/>
        <v>2700000</v>
      </c>
      <c r="O26" s="20">
        <f t="shared" si="5"/>
        <v>2.0118518518518518</v>
      </c>
      <c r="P26" s="21">
        <f t="shared" si="6"/>
        <v>27</v>
      </c>
      <c r="Q26" s="21">
        <f t="shared" si="7"/>
        <v>15</v>
      </c>
      <c r="R26" s="19" t="e">
        <f t="shared" si="8"/>
        <v>#VALUE!</v>
      </c>
      <c r="S26" s="21">
        <f t="shared" si="9"/>
        <v>12</v>
      </c>
      <c r="T26" s="22" t="e">
        <f t="shared" si="10"/>
        <v>#VALUE!</v>
      </c>
      <c r="U26" s="23">
        <f t="shared" si="11"/>
        <v>0.55555555555555558</v>
      </c>
      <c r="V26" s="24" t="e">
        <f t="shared" si="12"/>
        <v>#VALUE!</v>
      </c>
      <c r="W26" s="24" t="e">
        <f t="shared" si="13"/>
        <v>#VALUE!</v>
      </c>
      <c r="X26" s="25" t="e">
        <f t="shared" si="14"/>
        <v>#VALUE!</v>
      </c>
    </row>
    <row r="27" spans="1:24">
      <c r="A27" s="11" t="s">
        <v>58</v>
      </c>
      <c r="B27" s="39">
        <v>45690</v>
      </c>
      <c r="C27" s="43" t="s">
        <v>1440</v>
      </c>
      <c r="D27" s="13" t="s">
        <v>15</v>
      </c>
      <c r="E27" s="43">
        <v>2.7</v>
      </c>
      <c r="F27" s="43" t="s">
        <v>18</v>
      </c>
      <c r="G27" s="43"/>
      <c r="H27" s="62">
        <f t="shared" si="3"/>
        <v>50000</v>
      </c>
      <c r="I27" s="14">
        <f t="shared" si="1"/>
        <v>-50000</v>
      </c>
      <c r="J27" s="15">
        <f t="shared" si="2"/>
        <v>713000</v>
      </c>
      <c r="K27" s="26"/>
      <c r="L27" s="18">
        <v>5</v>
      </c>
      <c r="M27" s="18" t="s">
        <v>59</v>
      </c>
      <c r="N27" s="19">
        <f t="shared" si="4"/>
        <v>3500000</v>
      </c>
      <c r="O27" s="20">
        <f t="shared" si="5"/>
        <v>2.1440000000000001</v>
      </c>
      <c r="P27" s="21">
        <f t="shared" si="6"/>
        <v>35</v>
      </c>
      <c r="Q27" s="21">
        <f t="shared" si="7"/>
        <v>25</v>
      </c>
      <c r="R27" s="19" t="e">
        <f t="shared" si="8"/>
        <v>#VALUE!</v>
      </c>
      <c r="S27" s="21">
        <f t="shared" si="9"/>
        <v>10</v>
      </c>
      <c r="T27" s="22" t="e">
        <f t="shared" si="10"/>
        <v>#VALUE!</v>
      </c>
      <c r="U27" s="23">
        <f t="shared" si="11"/>
        <v>0.7142857142857143</v>
      </c>
      <c r="V27" s="24" t="e">
        <f t="shared" si="12"/>
        <v>#VALUE!</v>
      </c>
      <c r="W27" s="24" t="e">
        <f t="shared" si="13"/>
        <v>#VALUE!</v>
      </c>
      <c r="X27" s="25" t="e">
        <f t="shared" si="14"/>
        <v>#VALUE!</v>
      </c>
    </row>
    <row r="28" spans="1:24">
      <c r="A28" s="11" t="s">
        <v>60</v>
      </c>
      <c r="B28" s="39">
        <v>45690</v>
      </c>
      <c r="C28" s="43" t="s">
        <v>1440</v>
      </c>
      <c r="D28" s="54" t="s">
        <v>22</v>
      </c>
      <c r="E28" s="43">
        <v>2.5</v>
      </c>
      <c r="F28" s="43" t="s">
        <v>18</v>
      </c>
      <c r="G28" s="43"/>
      <c r="H28" s="62">
        <f t="shared" si="3"/>
        <v>50000</v>
      </c>
      <c r="I28" s="14">
        <f t="shared" si="1"/>
        <v>-50000</v>
      </c>
      <c r="J28" s="15">
        <f t="shared" si="2"/>
        <v>663000</v>
      </c>
      <c r="L28" s="18">
        <v>6</v>
      </c>
      <c r="M28" s="18" t="s">
        <v>61</v>
      </c>
      <c r="N28" s="19">
        <f t="shared" si="4"/>
        <v>1100000</v>
      </c>
      <c r="O28" s="20">
        <f t="shared" si="5"/>
        <v>2.2727272727272729</v>
      </c>
      <c r="P28" s="21">
        <f t="shared" si="6"/>
        <v>11</v>
      </c>
      <c r="Q28" s="21">
        <f t="shared" si="7"/>
        <v>6</v>
      </c>
      <c r="R28" s="19" t="e">
        <f t="shared" si="8"/>
        <v>#VALUE!</v>
      </c>
      <c r="S28" s="21">
        <f t="shared" si="9"/>
        <v>5</v>
      </c>
      <c r="T28" s="22" t="e">
        <f t="shared" si="10"/>
        <v>#VALUE!</v>
      </c>
      <c r="U28" s="23">
        <f t="shared" si="11"/>
        <v>0.54545454545454541</v>
      </c>
      <c r="V28" s="24" t="e">
        <f t="shared" si="12"/>
        <v>#VALUE!</v>
      </c>
      <c r="W28" s="24" t="e">
        <f t="shared" si="13"/>
        <v>#VALUE!</v>
      </c>
      <c r="X28" s="25" t="e">
        <f t="shared" si="14"/>
        <v>#VALUE!</v>
      </c>
    </row>
    <row r="29" spans="1:24">
      <c r="A29" s="11" t="s">
        <v>62</v>
      </c>
      <c r="B29" s="39">
        <v>45690</v>
      </c>
      <c r="C29" s="43" t="s">
        <v>1441</v>
      </c>
      <c r="D29" s="13" t="s">
        <v>15</v>
      </c>
      <c r="E29" s="43">
        <v>2.44</v>
      </c>
      <c r="F29" s="43" t="s">
        <v>18</v>
      </c>
      <c r="G29" s="43"/>
      <c r="H29" s="62">
        <f t="shared" si="3"/>
        <v>50000</v>
      </c>
      <c r="I29" s="14">
        <f t="shared" si="1"/>
        <v>-50000</v>
      </c>
      <c r="J29" s="15">
        <f t="shared" si="2"/>
        <v>613000</v>
      </c>
      <c r="L29" s="18">
        <v>7</v>
      </c>
      <c r="M29" s="18" t="s">
        <v>63</v>
      </c>
      <c r="N29" s="19">
        <f t="shared" si="4"/>
        <v>2800000</v>
      </c>
      <c r="O29" s="20">
        <f t="shared" si="5"/>
        <v>2.0557142857142852</v>
      </c>
      <c r="P29" s="21">
        <f t="shared" si="6"/>
        <v>28</v>
      </c>
      <c r="Q29" s="21">
        <f t="shared" si="7"/>
        <v>17</v>
      </c>
      <c r="R29" s="19" t="e">
        <f t="shared" si="8"/>
        <v>#VALUE!</v>
      </c>
      <c r="S29" s="21">
        <f t="shared" si="9"/>
        <v>11</v>
      </c>
      <c r="T29" s="22" t="e">
        <f t="shared" si="10"/>
        <v>#VALUE!</v>
      </c>
      <c r="U29" s="23">
        <f t="shared" si="11"/>
        <v>0.6071428571428571</v>
      </c>
      <c r="V29" s="24" t="e">
        <f t="shared" si="12"/>
        <v>#VALUE!</v>
      </c>
      <c r="W29" s="24" t="e">
        <f t="shared" si="13"/>
        <v>#VALUE!</v>
      </c>
      <c r="X29" s="25" t="e">
        <f t="shared" si="14"/>
        <v>#VALUE!</v>
      </c>
    </row>
    <row r="30" spans="1:24">
      <c r="A30" s="11" t="s">
        <v>64</v>
      </c>
      <c r="B30" s="39">
        <v>45690</v>
      </c>
      <c r="C30" s="43" t="s">
        <v>1441</v>
      </c>
      <c r="D30" s="54" t="s">
        <v>22</v>
      </c>
      <c r="E30" s="43">
        <v>2.15</v>
      </c>
      <c r="F30" s="43" t="s">
        <v>16</v>
      </c>
      <c r="G30" s="43"/>
      <c r="H30" s="62">
        <f t="shared" si="3"/>
        <v>50000</v>
      </c>
      <c r="I30" s="14">
        <f t="shared" si="1"/>
        <v>57499.999999999993</v>
      </c>
      <c r="J30" s="15">
        <f t="shared" si="2"/>
        <v>670500</v>
      </c>
      <c r="L30" s="18">
        <v>1</v>
      </c>
      <c r="M30" s="18" t="s">
        <v>65</v>
      </c>
      <c r="N30" s="19">
        <f t="shared" si="4"/>
        <v>3650000</v>
      </c>
      <c r="O30" s="20">
        <f t="shared" si="5"/>
        <v>2.3870212765957444</v>
      </c>
      <c r="P30" s="21">
        <f t="shared" si="6"/>
        <v>47</v>
      </c>
      <c r="Q30" s="21">
        <f t="shared" si="7"/>
        <v>23</v>
      </c>
      <c r="R30" s="19" t="e">
        <f t="shared" si="8"/>
        <v>#VALUE!</v>
      </c>
      <c r="S30" s="21">
        <f t="shared" si="9"/>
        <v>24</v>
      </c>
      <c r="T30" s="22" t="e">
        <f t="shared" si="10"/>
        <v>#VALUE!</v>
      </c>
      <c r="U30" s="23">
        <f t="shared" si="11"/>
        <v>0.48936170212765956</v>
      </c>
      <c r="V30" s="24" t="e">
        <f t="shared" si="12"/>
        <v>#VALUE!</v>
      </c>
      <c r="W30" s="24" t="e">
        <f t="shared" si="13"/>
        <v>#VALUE!</v>
      </c>
      <c r="X30" s="25" t="e">
        <f t="shared" si="14"/>
        <v>#VALUE!</v>
      </c>
    </row>
    <row r="31" spans="1:24" ht="15" thickBot="1">
      <c r="A31" s="11" t="s">
        <v>66</v>
      </c>
      <c r="B31" s="42">
        <v>45690</v>
      </c>
      <c r="C31" s="44" t="s">
        <v>1441</v>
      </c>
      <c r="D31" s="55" t="s">
        <v>112</v>
      </c>
      <c r="E31" s="44">
        <v>4</v>
      </c>
      <c r="F31" s="44" t="s">
        <v>16</v>
      </c>
      <c r="G31" s="44"/>
      <c r="H31" s="62">
        <f t="shared" si="3"/>
        <v>50000</v>
      </c>
      <c r="I31" s="14">
        <f t="shared" si="1"/>
        <v>150000</v>
      </c>
      <c r="J31" s="15">
        <f t="shared" si="2"/>
        <v>820500</v>
      </c>
      <c r="L31" s="27" t="s">
        <v>67</v>
      </c>
      <c r="M31" s="27"/>
      <c r="N31" s="28">
        <f>SUM(N24:N30)</f>
        <v>16250000</v>
      </c>
      <c r="O31" s="29" t="e">
        <f>AVERAGE(O24:O30)</f>
        <v>#DIV/0!</v>
      </c>
      <c r="P31" s="28">
        <f>SUM(P24:P30)</f>
        <v>173</v>
      </c>
      <c r="Q31" s="28">
        <f>SUM(Q24:Q30)</f>
        <v>103</v>
      </c>
      <c r="R31" s="28" t="e">
        <f>SUM(R24:R30)</f>
        <v>#VALUE!</v>
      </c>
      <c r="S31" s="28">
        <f>SUM(S24:S30)</f>
        <v>70</v>
      </c>
      <c r="T31" s="30" t="e">
        <f>SUM(T24:T30)</f>
        <v>#VALUE!</v>
      </c>
      <c r="U31" s="31">
        <f t="shared" si="11"/>
        <v>0.59537572254335258</v>
      </c>
      <c r="V31" s="28" t="e">
        <f>SUM(V24:V30)</f>
        <v>#VALUE!</v>
      </c>
      <c r="W31" s="28" t="e">
        <f>SUM(W24:W30)</f>
        <v>#VALUE!</v>
      </c>
      <c r="X31" s="25" t="e">
        <f t="shared" si="14"/>
        <v>#VALUE!</v>
      </c>
    </row>
    <row r="32" spans="1:24" ht="15" thickTop="1">
      <c r="A32" s="11" t="s">
        <v>68</v>
      </c>
      <c r="B32" s="39">
        <v>45692</v>
      </c>
      <c r="C32" s="39" t="s">
        <v>1442</v>
      </c>
      <c r="D32" s="54" t="s">
        <v>25</v>
      </c>
      <c r="E32" s="43">
        <v>1.99</v>
      </c>
      <c r="F32" s="43" t="s">
        <v>18</v>
      </c>
      <c r="G32" s="43"/>
      <c r="H32" s="61">
        <f>$C$3</f>
        <v>100000</v>
      </c>
      <c r="I32" s="14">
        <f t="shared" si="1"/>
        <v>-100000</v>
      </c>
      <c r="J32" s="15">
        <f t="shared" si="2"/>
        <v>720500</v>
      </c>
    </row>
    <row r="33" spans="1:25">
      <c r="A33" s="11" t="s">
        <v>69</v>
      </c>
      <c r="B33" s="39">
        <v>45692</v>
      </c>
      <c r="C33" s="39" t="s">
        <v>1442</v>
      </c>
      <c r="D33" s="13" t="s">
        <v>1428</v>
      </c>
      <c r="E33" s="43">
        <v>1.87</v>
      </c>
      <c r="F33" s="43" t="s">
        <v>18</v>
      </c>
      <c r="G33" s="43"/>
      <c r="H33" s="61">
        <f t="shared" ref="H33:H96" si="15">$C$3</f>
        <v>100000</v>
      </c>
      <c r="I33" s="14">
        <f t="shared" si="1"/>
        <v>-100000</v>
      </c>
      <c r="J33" s="15">
        <f t="shared" si="2"/>
        <v>620500</v>
      </c>
      <c r="L33" s="32"/>
      <c r="M33" s="32"/>
      <c r="N33" s="17" t="s">
        <v>40</v>
      </c>
      <c r="O33" s="32"/>
      <c r="P33" s="17" t="s">
        <v>42</v>
      </c>
      <c r="Q33" s="17" t="s">
        <v>43</v>
      </c>
      <c r="R33" s="17" t="s">
        <v>44</v>
      </c>
      <c r="S33" s="17" t="s">
        <v>45</v>
      </c>
      <c r="T33" s="17" t="s">
        <v>46</v>
      </c>
      <c r="U33" s="17" t="s">
        <v>47</v>
      </c>
      <c r="V33" s="17" t="s">
        <v>48</v>
      </c>
      <c r="W33" s="17" t="s">
        <v>49</v>
      </c>
      <c r="X33" s="17" t="s">
        <v>50</v>
      </c>
      <c r="Y33" s="21"/>
    </row>
    <row r="34" spans="1:25">
      <c r="A34" s="11" t="s">
        <v>70</v>
      </c>
      <c r="B34" s="39">
        <v>45692</v>
      </c>
      <c r="C34" s="43" t="s">
        <v>1443</v>
      </c>
      <c r="D34" s="54" t="s">
        <v>25</v>
      </c>
      <c r="E34" s="43">
        <v>1.84</v>
      </c>
      <c r="F34" s="43" t="s">
        <v>16</v>
      </c>
      <c r="G34" s="58">
        <v>1.68</v>
      </c>
      <c r="H34" s="61">
        <f t="shared" si="15"/>
        <v>100000</v>
      </c>
      <c r="I34" s="14">
        <f t="shared" si="1"/>
        <v>68000</v>
      </c>
      <c r="J34" s="15">
        <f t="shared" si="2"/>
        <v>688500</v>
      </c>
      <c r="L34" s="33">
        <v>1.2</v>
      </c>
      <c r="M34" s="34">
        <v>1.39</v>
      </c>
      <c r="N34" s="35">
        <f t="shared" ref="N34:N57" si="16">SUMPRODUCT(--($E$5:$E$4337&gt;=L34),--($E$5:$E$4337&lt;=M34),--(ISBLANK($E$5:$E$4337)=FALSE()),$H$5:$H$4337)</f>
        <v>0</v>
      </c>
      <c r="O34" s="21"/>
      <c r="P34" s="21">
        <f t="shared" ref="P34:P57" si="17">COUNTIFS($E$5:$E$4337,"&gt;="&amp;L34,$E$5:$E$4337,"&lt;="&amp;M34)</f>
        <v>0</v>
      </c>
      <c r="Q34" s="21">
        <f t="shared" ref="Q34:Q57" si="18">COUNTIFS($E$5:$E$4337,"&gt;="&amp;L34,$E$5:$E$4337,"&lt;="&amp;M34,$F$5:$F$4337,"nyertes")</f>
        <v>0</v>
      </c>
      <c r="R34" s="35" t="e">
        <f t="shared" ref="R34:R57" si="19">SUMIFS($I$5:$I$4354,$E$5:$E$4337,"&gt;="&amp;L34,$E$5:$E$4337,"&lt;="&amp;M34,$F$5:$F$4337,"nyertes")</f>
        <v>#VALUE!</v>
      </c>
      <c r="S34" s="21">
        <f t="shared" ref="S34:S57" si="20">COUNTIFS($E$5:$E$4337,"&gt;="&amp;L34,$E$5:$E$4337,"&lt;="&amp;M34,$F$5:$F$4337,"vesztes")</f>
        <v>0</v>
      </c>
      <c r="T34" s="22" t="e">
        <f t="shared" ref="T34:T57" si="21">SUMIFS($I$5:$I$4354,$E$5:$E$4337,"&gt;="&amp;L34,$E$5:$E$4337,"&lt;="&amp;M34,$F$5:$F$4337,"vesztes")</f>
        <v>#VALUE!</v>
      </c>
      <c r="U34" s="36" t="str">
        <f t="shared" ref="U34:U57" si="22">IF(P34=0,"",Q34/P34)</f>
        <v/>
      </c>
      <c r="V34" s="24" t="e">
        <f t="shared" ref="V34:V57" si="23">SUMIFS($I$5:$I$4354,$E$5:$E$4337,"&gt;="&amp;L34,$E$5:$E$4337,"&lt;="&amp;M34)</f>
        <v>#VALUE!</v>
      </c>
      <c r="W34" s="24" t="e">
        <f t="shared" ref="W34:W57" si="24">V34/20000</f>
        <v>#VALUE!</v>
      </c>
      <c r="X34" s="37" t="str">
        <f t="shared" ref="X34:X58" si="25">IF(P34=0,"",((N34+R34+T34)-N34)/N34)</f>
        <v/>
      </c>
      <c r="Y34" s="21"/>
    </row>
    <row r="35" spans="1:25">
      <c r="A35" s="11" t="s">
        <v>71</v>
      </c>
      <c r="B35" s="39">
        <v>45692</v>
      </c>
      <c r="C35" s="43" t="s">
        <v>1443</v>
      </c>
      <c r="D35" s="13" t="s">
        <v>1428</v>
      </c>
      <c r="E35" s="43">
        <v>1.8</v>
      </c>
      <c r="F35" s="43" t="s">
        <v>16</v>
      </c>
      <c r="G35" s="58">
        <v>1.7</v>
      </c>
      <c r="H35" s="61">
        <f t="shared" si="15"/>
        <v>100000</v>
      </c>
      <c r="I35" s="14">
        <f t="shared" si="1"/>
        <v>70000</v>
      </c>
      <c r="J35" s="15">
        <f t="shared" si="2"/>
        <v>758500</v>
      </c>
      <c r="L35" s="34">
        <v>1.4</v>
      </c>
      <c r="M35" s="34">
        <v>1.59</v>
      </c>
      <c r="N35" s="35">
        <f t="shared" si="16"/>
        <v>500000</v>
      </c>
      <c r="O35" s="21"/>
      <c r="P35" s="21">
        <f t="shared" si="17"/>
        <v>5</v>
      </c>
      <c r="Q35" s="21">
        <f t="shared" si="18"/>
        <v>3</v>
      </c>
      <c r="R35" s="35" t="e">
        <f t="shared" si="19"/>
        <v>#VALUE!</v>
      </c>
      <c r="S35" s="21">
        <f t="shared" si="20"/>
        <v>2</v>
      </c>
      <c r="T35" s="22" t="e">
        <f t="shared" si="21"/>
        <v>#VALUE!</v>
      </c>
      <c r="U35" s="36">
        <f t="shared" si="22"/>
        <v>0.6</v>
      </c>
      <c r="V35" s="24" t="e">
        <f t="shared" si="23"/>
        <v>#VALUE!</v>
      </c>
      <c r="W35" s="24" t="e">
        <f t="shared" si="24"/>
        <v>#VALUE!</v>
      </c>
      <c r="X35" s="37" t="e">
        <f t="shared" si="25"/>
        <v>#VALUE!</v>
      </c>
      <c r="Y35" s="21"/>
    </row>
    <row r="36" spans="1:25">
      <c r="A36" s="11" t="s">
        <v>72</v>
      </c>
      <c r="B36" s="39">
        <v>45692</v>
      </c>
      <c r="C36" s="43" t="s">
        <v>1444</v>
      </c>
      <c r="D36" s="54" t="s">
        <v>22</v>
      </c>
      <c r="E36" s="43">
        <v>1.89</v>
      </c>
      <c r="F36" s="43" t="s">
        <v>18</v>
      </c>
      <c r="G36" s="43"/>
      <c r="H36" s="61">
        <f t="shared" si="15"/>
        <v>100000</v>
      </c>
      <c r="I36" s="14">
        <f t="shared" si="1"/>
        <v>-100000</v>
      </c>
      <c r="J36" s="15">
        <f t="shared" si="2"/>
        <v>658500</v>
      </c>
      <c r="L36" s="34">
        <v>1.6</v>
      </c>
      <c r="M36" s="34">
        <v>1.79</v>
      </c>
      <c r="N36" s="35">
        <f t="shared" si="16"/>
        <v>4600000</v>
      </c>
      <c r="O36" s="21"/>
      <c r="P36" s="21">
        <f t="shared" si="17"/>
        <v>46</v>
      </c>
      <c r="Q36" s="21">
        <f t="shared" si="18"/>
        <v>33</v>
      </c>
      <c r="R36" s="35" t="e">
        <f t="shared" si="19"/>
        <v>#VALUE!</v>
      </c>
      <c r="S36" s="21">
        <f t="shared" si="20"/>
        <v>13</v>
      </c>
      <c r="T36" s="22" t="e">
        <f t="shared" si="21"/>
        <v>#VALUE!</v>
      </c>
      <c r="U36" s="36">
        <f t="shared" si="22"/>
        <v>0.71739130434782605</v>
      </c>
      <c r="V36" s="24" t="e">
        <f t="shared" si="23"/>
        <v>#VALUE!</v>
      </c>
      <c r="W36" s="24" t="e">
        <f t="shared" si="24"/>
        <v>#VALUE!</v>
      </c>
      <c r="X36" s="37" t="e">
        <f t="shared" si="25"/>
        <v>#VALUE!</v>
      </c>
      <c r="Y36" s="21"/>
    </row>
    <row r="37" spans="1:25">
      <c r="A37" s="11" t="s">
        <v>73</v>
      </c>
      <c r="B37" s="39">
        <v>45692</v>
      </c>
      <c r="C37" s="43" t="s">
        <v>1444</v>
      </c>
      <c r="D37" s="13" t="s">
        <v>15</v>
      </c>
      <c r="E37" s="43">
        <v>2.29</v>
      </c>
      <c r="F37" s="43" t="s">
        <v>16</v>
      </c>
      <c r="G37" s="58">
        <v>1.7</v>
      </c>
      <c r="H37" s="61">
        <f t="shared" si="15"/>
        <v>100000</v>
      </c>
      <c r="I37" s="14">
        <f t="shared" si="1"/>
        <v>70000</v>
      </c>
      <c r="J37" s="15">
        <f t="shared" si="2"/>
        <v>728500</v>
      </c>
      <c r="L37" s="34">
        <v>1.8</v>
      </c>
      <c r="M37" s="34">
        <v>1.99</v>
      </c>
      <c r="N37" s="35">
        <f t="shared" si="16"/>
        <v>4150000</v>
      </c>
      <c r="O37" s="21"/>
      <c r="P37" s="21">
        <f t="shared" si="17"/>
        <v>42</v>
      </c>
      <c r="Q37" s="21">
        <f t="shared" si="18"/>
        <v>27</v>
      </c>
      <c r="R37" s="35" t="e">
        <f t="shared" si="19"/>
        <v>#VALUE!</v>
      </c>
      <c r="S37" s="21">
        <f t="shared" si="20"/>
        <v>15</v>
      </c>
      <c r="T37" s="22" t="e">
        <f t="shared" si="21"/>
        <v>#VALUE!</v>
      </c>
      <c r="U37" s="36">
        <f t="shared" si="22"/>
        <v>0.6428571428571429</v>
      </c>
      <c r="V37" s="24" t="e">
        <f t="shared" si="23"/>
        <v>#VALUE!</v>
      </c>
      <c r="W37" s="24" t="e">
        <f t="shared" si="24"/>
        <v>#VALUE!</v>
      </c>
      <c r="X37" s="37" t="e">
        <f t="shared" si="25"/>
        <v>#VALUE!</v>
      </c>
      <c r="Y37" s="21"/>
    </row>
    <row r="38" spans="1:25">
      <c r="A38" s="11" t="s">
        <v>74</v>
      </c>
      <c r="B38" s="39">
        <v>45692</v>
      </c>
      <c r="C38" s="43" t="s">
        <v>1445</v>
      </c>
      <c r="D38" s="54" t="s">
        <v>25</v>
      </c>
      <c r="E38" s="43">
        <v>1.86</v>
      </c>
      <c r="F38" s="43" t="s">
        <v>16</v>
      </c>
      <c r="G38" s="43"/>
      <c r="H38" s="61">
        <f t="shared" si="15"/>
        <v>100000</v>
      </c>
      <c r="I38" s="14">
        <f t="shared" si="1"/>
        <v>86000.000000000015</v>
      </c>
      <c r="J38" s="15">
        <f t="shared" si="2"/>
        <v>814500</v>
      </c>
      <c r="L38" s="34">
        <v>2</v>
      </c>
      <c r="M38" s="34">
        <v>2.19</v>
      </c>
      <c r="N38" s="35">
        <f t="shared" si="16"/>
        <v>2100000</v>
      </c>
      <c r="O38" s="21"/>
      <c r="P38" s="21">
        <f t="shared" si="17"/>
        <v>23</v>
      </c>
      <c r="Q38" s="21">
        <f t="shared" si="18"/>
        <v>15</v>
      </c>
      <c r="R38" s="35" t="e">
        <f t="shared" si="19"/>
        <v>#VALUE!</v>
      </c>
      <c r="S38" s="21">
        <f t="shared" si="20"/>
        <v>8</v>
      </c>
      <c r="T38" s="22" t="e">
        <f t="shared" si="21"/>
        <v>#VALUE!</v>
      </c>
      <c r="U38" s="36">
        <f t="shared" si="22"/>
        <v>0.65217391304347827</v>
      </c>
      <c r="V38" s="24" t="e">
        <f t="shared" si="23"/>
        <v>#VALUE!</v>
      </c>
      <c r="W38" s="24" t="e">
        <f t="shared" si="24"/>
        <v>#VALUE!</v>
      </c>
      <c r="X38" s="37" t="e">
        <f t="shared" si="25"/>
        <v>#VALUE!</v>
      </c>
      <c r="Y38" s="21"/>
    </row>
    <row r="39" spans="1:25">
      <c r="A39" s="11" t="s">
        <v>75</v>
      </c>
      <c r="B39" s="39">
        <v>45692</v>
      </c>
      <c r="C39" s="43" t="s">
        <v>1445</v>
      </c>
      <c r="D39" s="54" t="s">
        <v>20</v>
      </c>
      <c r="E39" s="43">
        <v>2.1</v>
      </c>
      <c r="F39" s="43" t="s">
        <v>16</v>
      </c>
      <c r="G39" s="58">
        <v>1.55</v>
      </c>
      <c r="H39" s="61">
        <f t="shared" si="15"/>
        <v>100000</v>
      </c>
      <c r="I39" s="14">
        <f t="shared" si="1"/>
        <v>55000.000000000007</v>
      </c>
      <c r="J39" s="15">
        <f t="shared" si="2"/>
        <v>869500</v>
      </c>
      <c r="L39" s="34">
        <v>2.2000000000000002</v>
      </c>
      <c r="M39" s="34">
        <v>2.39</v>
      </c>
      <c r="N39" s="35">
        <f t="shared" si="16"/>
        <v>1500000</v>
      </c>
      <c r="O39" s="21"/>
      <c r="P39" s="21">
        <f t="shared" si="17"/>
        <v>16</v>
      </c>
      <c r="Q39" s="21">
        <f t="shared" si="18"/>
        <v>10</v>
      </c>
      <c r="R39" s="35" t="e">
        <f t="shared" si="19"/>
        <v>#VALUE!</v>
      </c>
      <c r="S39" s="21">
        <f t="shared" si="20"/>
        <v>6</v>
      </c>
      <c r="T39" s="22" t="e">
        <f t="shared" si="21"/>
        <v>#VALUE!</v>
      </c>
      <c r="U39" s="36">
        <f t="shared" si="22"/>
        <v>0.625</v>
      </c>
      <c r="V39" s="24" t="e">
        <f t="shared" si="23"/>
        <v>#VALUE!</v>
      </c>
      <c r="W39" s="24" t="e">
        <f t="shared" si="24"/>
        <v>#VALUE!</v>
      </c>
      <c r="X39" s="37" t="e">
        <f t="shared" si="25"/>
        <v>#VALUE!</v>
      </c>
      <c r="Y39" s="21"/>
    </row>
    <row r="40" spans="1:25">
      <c r="A40" s="11" t="s">
        <v>76</v>
      </c>
      <c r="B40" s="39">
        <v>45692</v>
      </c>
      <c r="C40" s="43" t="s">
        <v>1446</v>
      </c>
      <c r="D40" s="54" t="s">
        <v>25</v>
      </c>
      <c r="E40" s="43">
        <v>2.11</v>
      </c>
      <c r="F40" s="43" t="s">
        <v>16</v>
      </c>
      <c r="G40" s="58">
        <v>1.98</v>
      </c>
      <c r="H40" s="61">
        <f t="shared" si="15"/>
        <v>100000</v>
      </c>
      <c r="I40" s="14">
        <f t="shared" si="1"/>
        <v>98000</v>
      </c>
      <c r="J40" s="15">
        <f t="shared" si="2"/>
        <v>967500</v>
      </c>
      <c r="L40" s="34">
        <v>2.4</v>
      </c>
      <c r="M40" s="34">
        <v>2.59</v>
      </c>
      <c r="N40" s="35">
        <f t="shared" si="16"/>
        <v>800000</v>
      </c>
      <c r="O40" s="21"/>
      <c r="P40" s="21">
        <f t="shared" si="17"/>
        <v>10</v>
      </c>
      <c r="Q40" s="21">
        <f t="shared" si="18"/>
        <v>6</v>
      </c>
      <c r="R40" s="35" t="e">
        <f t="shared" si="19"/>
        <v>#VALUE!</v>
      </c>
      <c r="S40" s="21">
        <f t="shared" si="20"/>
        <v>4</v>
      </c>
      <c r="T40" s="22" t="e">
        <f t="shared" si="21"/>
        <v>#VALUE!</v>
      </c>
      <c r="U40" s="36">
        <f t="shared" si="22"/>
        <v>0.6</v>
      </c>
      <c r="V40" s="24" t="e">
        <f t="shared" si="23"/>
        <v>#VALUE!</v>
      </c>
      <c r="W40" s="24" t="e">
        <f t="shared" si="24"/>
        <v>#VALUE!</v>
      </c>
      <c r="X40" s="37" t="e">
        <f t="shared" si="25"/>
        <v>#VALUE!</v>
      </c>
      <c r="Y40" s="21"/>
    </row>
    <row r="41" spans="1:25" ht="15" thickBot="1">
      <c r="A41" s="11" t="s">
        <v>77</v>
      </c>
      <c r="B41" s="42">
        <v>45692</v>
      </c>
      <c r="C41" s="44" t="s">
        <v>1446</v>
      </c>
      <c r="D41" s="41" t="s">
        <v>1428</v>
      </c>
      <c r="E41" s="44">
        <v>1.97</v>
      </c>
      <c r="F41" s="44" t="s">
        <v>16</v>
      </c>
      <c r="G41" s="44"/>
      <c r="H41" s="61">
        <f t="shared" si="15"/>
        <v>100000</v>
      </c>
      <c r="I41" s="14">
        <f t="shared" si="1"/>
        <v>97000</v>
      </c>
      <c r="J41" s="15">
        <f t="shared" si="2"/>
        <v>1064500</v>
      </c>
      <c r="L41" s="34">
        <v>2.6</v>
      </c>
      <c r="M41" s="34">
        <v>2.79</v>
      </c>
      <c r="N41" s="35">
        <f t="shared" si="16"/>
        <v>1050000</v>
      </c>
      <c r="O41" s="21"/>
      <c r="P41" s="21">
        <f t="shared" si="17"/>
        <v>12</v>
      </c>
      <c r="Q41" s="21">
        <f t="shared" si="18"/>
        <v>5</v>
      </c>
      <c r="R41" s="35" t="e">
        <f t="shared" si="19"/>
        <v>#VALUE!</v>
      </c>
      <c r="S41" s="21">
        <f t="shared" si="20"/>
        <v>7</v>
      </c>
      <c r="T41" s="22" t="e">
        <f t="shared" si="21"/>
        <v>#VALUE!</v>
      </c>
      <c r="U41" s="36">
        <f t="shared" si="22"/>
        <v>0.41666666666666669</v>
      </c>
      <c r="V41" s="24" t="e">
        <f t="shared" si="23"/>
        <v>#VALUE!</v>
      </c>
      <c r="W41" s="24" t="e">
        <f t="shared" si="24"/>
        <v>#VALUE!</v>
      </c>
      <c r="X41" s="37" t="e">
        <f t="shared" si="25"/>
        <v>#VALUE!</v>
      </c>
      <c r="Y41" s="21"/>
    </row>
    <row r="42" spans="1:25" ht="15" thickTop="1">
      <c r="A42" s="11" t="s">
        <v>78</v>
      </c>
      <c r="B42" s="39">
        <v>45693</v>
      </c>
      <c r="C42" s="43" t="s">
        <v>1494</v>
      </c>
      <c r="D42" s="54" t="s">
        <v>25</v>
      </c>
      <c r="E42" s="43">
        <v>1.86</v>
      </c>
      <c r="F42" s="63" t="s">
        <v>16</v>
      </c>
      <c r="G42" s="63">
        <v>1</v>
      </c>
      <c r="H42" s="61">
        <f t="shared" si="15"/>
        <v>100000</v>
      </c>
      <c r="I42" s="14">
        <f t="shared" si="1"/>
        <v>0</v>
      </c>
      <c r="J42" s="15">
        <f t="shared" si="2"/>
        <v>1064500</v>
      </c>
      <c r="L42" s="34">
        <v>2.8</v>
      </c>
      <c r="M42" s="34">
        <v>2.99</v>
      </c>
      <c r="N42" s="35">
        <f t="shared" si="16"/>
        <v>300000</v>
      </c>
      <c r="O42" s="21"/>
      <c r="P42" s="21">
        <f t="shared" si="17"/>
        <v>3</v>
      </c>
      <c r="Q42" s="21">
        <f t="shared" si="18"/>
        <v>1</v>
      </c>
      <c r="R42" s="35" t="e">
        <f t="shared" si="19"/>
        <v>#VALUE!</v>
      </c>
      <c r="S42" s="21">
        <f t="shared" si="20"/>
        <v>2</v>
      </c>
      <c r="T42" s="22" t="e">
        <f t="shared" si="21"/>
        <v>#VALUE!</v>
      </c>
      <c r="U42" s="36">
        <f t="shared" si="22"/>
        <v>0.33333333333333331</v>
      </c>
      <c r="V42" s="24" t="e">
        <f t="shared" si="23"/>
        <v>#VALUE!</v>
      </c>
      <c r="W42" s="24" t="e">
        <f t="shared" si="24"/>
        <v>#VALUE!</v>
      </c>
      <c r="X42" s="37" t="e">
        <f t="shared" si="25"/>
        <v>#VALUE!</v>
      </c>
      <c r="Y42" s="21"/>
    </row>
    <row r="43" spans="1:25">
      <c r="A43" s="11" t="s">
        <v>79</v>
      </c>
      <c r="B43" s="39">
        <v>45693</v>
      </c>
      <c r="C43" s="43" t="s">
        <v>1494</v>
      </c>
      <c r="D43" s="54" t="s">
        <v>20</v>
      </c>
      <c r="E43" s="43">
        <v>2.1</v>
      </c>
      <c r="F43" s="63" t="s">
        <v>16</v>
      </c>
      <c r="G43" s="63">
        <v>1</v>
      </c>
      <c r="H43" s="61">
        <f t="shared" si="15"/>
        <v>100000</v>
      </c>
      <c r="I43" s="14">
        <f t="shared" si="1"/>
        <v>0</v>
      </c>
      <c r="J43" s="15">
        <f t="shared" si="2"/>
        <v>1064500</v>
      </c>
      <c r="L43" s="34">
        <v>3</v>
      </c>
      <c r="M43" s="34">
        <v>3.19</v>
      </c>
      <c r="N43" s="35">
        <f t="shared" si="16"/>
        <v>400000</v>
      </c>
      <c r="O43" s="21"/>
      <c r="P43" s="21">
        <f t="shared" si="17"/>
        <v>5</v>
      </c>
      <c r="Q43" s="21">
        <f t="shared" si="18"/>
        <v>1</v>
      </c>
      <c r="R43" s="35" t="e">
        <f t="shared" si="19"/>
        <v>#VALUE!</v>
      </c>
      <c r="S43" s="21">
        <f t="shared" si="20"/>
        <v>4</v>
      </c>
      <c r="T43" s="22" t="e">
        <f t="shared" si="21"/>
        <v>#VALUE!</v>
      </c>
      <c r="U43" s="36">
        <f t="shared" si="22"/>
        <v>0.2</v>
      </c>
      <c r="V43" s="24" t="e">
        <f t="shared" si="23"/>
        <v>#VALUE!</v>
      </c>
      <c r="W43" s="24" t="e">
        <f t="shared" si="24"/>
        <v>#VALUE!</v>
      </c>
      <c r="X43" s="37" t="e">
        <f t="shared" si="25"/>
        <v>#VALUE!</v>
      </c>
      <c r="Y43" s="21"/>
    </row>
    <row r="44" spans="1:25">
      <c r="A44" s="11" t="s">
        <v>80</v>
      </c>
      <c r="B44" s="39">
        <v>45693</v>
      </c>
      <c r="C44" s="43" t="s">
        <v>1495</v>
      </c>
      <c r="D44" s="13" t="s">
        <v>15</v>
      </c>
      <c r="E44" s="43">
        <v>2.41</v>
      </c>
      <c r="F44" s="63" t="s">
        <v>16</v>
      </c>
      <c r="G44" s="63">
        <v>1</v>
      </c>
      <c r="H44" s="61">
        <f t="shared" si="15"/>
        <v>100000</v>
      </c>
      <c r="I44" s="14">
        <f t="shared" si="1"/>
        <v>0</v>
      </c>
      <c r="J44" s="15">
        <f t="shared" si="2"/>
        <v>1064500</v>
      </c>
      <c r="L44" s="34">
        <v>3.2</v>
      </c>
      <c r="M44" s="34">
        <v>3.39</v>
      </c>
      <c r="N44" s="35">
        <f t="shared" si="16"/>
        <v>250000</v>
      </c>
      <c r="O44" s="21"/>
      <c r="P44" s="21">
        <f t="shared" si="17"/>
        <v>3</v>
      </c>
      <c r="Q44" s="21">
        <f t="shared" si="18"/>
        <v>0</v>
      </c>
      <c r="R44" s="35" t="e">
        <f t="shared" si="19"/>
        <v>#VALUE!</v>
      </c>
      <c r="S44" s="21">
        <f t="shared" si="20"/>
        <v>3</v>
      </c>
      <c r="T44" s="22" t="e">
        <f t="shared" si="21"/>
        <v>#VALUE!</v>
      </c>
      <c r="U44" s="36">
        <f t="shared" si="22"/>
        <v>0</v>
      </c>
      <c r="V44" s="24" t="e">
        <f t="shared" si="23"/>
        <v>#VALUE!</v>
      </c>
      <c r="W44" s="24" t="e">
        <f t="shared" si="24"/>
        <v>#VALUE!</v>
      </c>
      <c r="X44" s="37" t="e">
        <f t="shared" si="25"/>
        <v>#VALUE!</v>
      </c>
      <c r="Y44" s="21"/>
    </row>
    <row r="45" spans="1:25">
      <c r="A45" s="11" t="s">
        <v>82</v>
      </c>
      <c r="B45" s="39">
        <v>45693</v>
      </c>
      <c r="C45" s="43" t="s">
        <v>1495</v>
      </c>
      <c r="D45" s="54" t="s">
        <v>20</v>
      </c>
      <c r="E45" s="43">
        <v>1.9</v>
      </c>
      <c r="F45" s="63" t="s">
        <v>16</v>
      </c>
      <c r="G45" s="63">
        <v>1</v>
      </c>
      <c r="H45" s="61">
        <f t="shared" si="15"/>
        <v>100000</v>
      </c>
      <c r="I45" s="14">
        <f t="shared" si="1"/>
        <v>0</v>
      </c>
      <c r="J45" s="15">
        <f t="shared" si="2"/>
        <v>1064500</v>
      </c>
      <c r="L45" s="34">
        <v>3.4</v>
      </c>
      <c r="M45" s="34">
        <v>3.59</v>
      </c>
      <c r="N45" s="35">
        <f t="shared" si="16"/>
        <v>350000</v>
      </c>
      <c r="O45" s="21"/>
      <c r="P45" s="21">
        <f t="shared" si="17"/>
        <v>4</v>
      </c>
      <c r="Q45" s="21">
        <f t="shared" si="18"/>
        <v>0</v>
      </c>
      <c r="R45" s="35" t="e">
        <f t="shared" si="19"/>
        <v>#VALUE!</v>
      </c>
      <c r="S45" s="21">
        <f t="shared" si="20"/>
        <v>4</v>
      </c>
      <c r="T45" s="22" t="e">
        <f t="shared" si="21"/>
        <v>#VALUE!</v>
      </c>
      <c r="U45" s="36">
        <f t="shared" si="22"/>
        <v>0</v>
      </c>
      <c r="V45" s="24" t="e">
        <f t="shared" si="23"/>
        <v>#VALUE!</v>
      </c>
      <c r="W45" s="24" t="e">
        <f t="shared" si="24"/>
        <v>#VALUE!</v>
      </c>
      <c r="X45" s="37" t="e">
        <f t="shared" si="25"/>
        <v>#VALUE!</v>
      </c>
      <c r="Y45" s="21"/>
    </row>
    <row r="46" spans="1:25">
      <c r="A46" s="11" t="s">
        <v>83</v>
      </c>
      <c r="B46" s="39">
        <v>45693</v>
      </c>
      <c r="C46" s="43" t="s">
        <v>1496</v>
      </c>
      <c r="D46" s="13" t="s">
        <v>15</v>
      </c>
      <c r="E46" s="43">
        <v>2.64</v>
      </c>
      <c r="F46" s="63" t="s">
        <v>16</v>
      </c>
      <c r="G46" s="63">
        <v>1</v>
      </c>
      <c r="H46" s="61">
        <f t="shared" si="15"/>
        <v>100000</v>
      </c>
      <c r="I46" s="14">
        <f t="shared" si="1"/>
        <v>0</v>
      </c>
      <c r="J46" s="15">
        <f t="shared" si="2"/>
        <v>1064500</v>
      </c>
      <c r="L46" s="34">
        <v>3.6</v>
      </c>
      <c r="M46" s="34">
        <v>3.79</v>
      </c>
      <c r="N46" s="35">
        <f t="shared" si="16"/>
        <v>0</v>
      </c>
      <c r="O46" s="21"/>
      <c r="P46" s="21">
        <f t="shared" si="17"/>
        <v>0</v>
      </c>
      <c r="Q46" s="21">
        <f t="shared" si="18"/>
        <v>0</v>
      </c>
      <c r="R46" s="35" t="e">
        <f t="shared" si="19"/>
        <v>#VALUE!</v>
      </c>
      <c r="S46" s="21">
        <f t="shared" si="20"/>
        <v>0</v>
      </c>
      <c r="T46" s="22" t="e">
        <f t="shared" si="21"/>
        <v>#VALUE!</v>
      </c>
      <c r="U46" s="36" t="str">
        <f t="shared" si="22"/>
        <v/>
      </c>
      <c r="V46" s="24" t="e">
        <f t="shared" si="23"/>
        <v>#VALUE!</v>
      </c>
      <c r="W46" s="24" t="e">
        <f t="shared" si="24"/>
        <v>#VALUE!</v>
      </c>
      <c r="X46" s="37" t="str">
        <f t="shared" si="25"/>
        <v/>
      </c>
      <c r="Y46" s="21"/>
    </row>
    <row r="47" spans="1:25" ht="15" thickBot="1">
      <c r="A47" s="11" t="s">
        <v>84</v>
      </c>
      <c r="B47" s="42">
        <v>45693</v>
      </c>
      <c r="C47" s="44" t="s">
        <v>1496</v>
      </c>
      <c r="D47" s="55" t="s">
        <v>25</v>
      </c>
      <c r="E47" s="44">
        <v>1.82</v>
      </c>
      <c r="F47" s="64" t="s">
        <v>16</v>
      </c>
      <c r="G47" s="64">
        <v>1</v>
      </c>
      <c r="H47" s="61">
        <f t="shared" si="15"/>
        <v>100000</v>
      </c>
      <c r="I47" s="14">
        <f t="shared" si="1"/>
        <v>0</v>
      </c>
      <c r="J47" s="15">
        <f t="shared" si="2"/>
        <v>1064500</v>
      </c>
      <c r="L47" s="34">
        <v>3.8</v>
      </c>
      <c r="M47" s="34">
        <v>3.99</v>
      </c>
      <c r="N47" s="35">
        <f t="shared" si="16"/>
        <v>0</v>
      </c>
      <c r="O47" s="21"/>
      <c r="P47" s="21">
        <f t="shared" si="17"/>
        <v>0</v>
      </c>
      <c r="Q47" s="21">
        <f t="shared" si="18"/>
        <v>0</v>
      </c>
      <c r="R47" s="35" t="e">
        <f t="shared" si="19"/>
        <v>#VALUE!</v>
      </c>
      <c r="S47" s="21">
        <f t="shared" si="20"/>
        <v>0</v>
      </c>
      <c r="T47" s="22" t="e">
        <f t="shared" si="21"/>
        <v>#VALUE!</v>
      </c>
      <c r="U47" s="36" t="str">
        <f t="shared" si="22"/>
        <v/>
      </c>
      <c r="V47" s="24" t="e">
        <f t="shared" si="23"/>
        <v>#VALUE!</v>
      </c>
      <c r="W47" s="24" t="e">
        <f t="shared" si="24"/>
        <v>#VALUE!</v>
      </c>
      <c r="X47" s="37" t="str">
        <f t="shared" si="25"/>
        <v/>
      </c>
      <c r="Y47" s="21"/>
    </row>
    <row r="48" spans="1:25" ht="15" thickTop="1">
      <c r="A48" s="11" t="s">
        <v>86</v>
      </c>
      <c r="B48" s="39">
        <v>45694</v>
      </c>
      <c r="C48" s="43" t="s">
        <v>1447</v>
      </c>
      <c r="D48" s="13" t="s">
        <v>15</v>
      </c>
      <c r="E48" s="43">
        <v>1.73</v>
      </c>
      <c r="F48" s="43" t="s">
        <v>18</v>
      </c>
      <c r="G48" s="43"/>
      <c r="H48" s="61">
        <f t="shared" si="15"/>
        <v>100000</v>
      </c>
      <c r="I48" s="14">
        <f t="shared" si="1"/>
        <v>-100000</v>
      </c>
      <c r="J48" s="15">
        <f t="shared" si="2"/>
        <v>964500</v>
      </c>
      <c r="L48" s="34">
        <v>4</v>
      </c>
      <c r="M48" s="34">
        <v>4.1900000000000004</v>
      </c>
      <c r="N48" s="35">
        <f t="shared" si="16"/>
        <v>50000</v>
      </c>
      <c r="O48" s="21"/>
      <c r="P48" s="21">
        <f t="shared" si="17"/>
        <v>1</v>
      </c>
      <c r="Q48" s="21">
        <f t="shared" si="18"/>
        <v>1</v>
      </c>
      <c r="R48" s="35" t="e">
        <f t="shared" si="19"/>
        <v>#VALUE!</v>
      </c>
      <c r="S48" s="21">
        <f t="shared" si="20"/>
        <v>0</v>
      </c>
      <c r="T48" s="22" t="e">
        <f t="shared" si="21"/>
        <v>#VALUE!</v>
      </c>
      <c r="U48" s="36">
        <f t="shared" si="22"/>
        <v>1</v>
      </c>
      <c r="V48" s="24" t="e">
        <f t="shared" si="23"/>
        <v>#VALUE!</v>
      </c>
      <c r="W48" s="24" t="e">
        <f t="shared" si="24"/>
        <v>#VALUE!</v>
      </c>
      <c r="X48" s="37" t="e">
        <f t="shared" si="25"/>
        <v>#VALUE!</v>
      </c>
      <c r="Y48" s="21"/>
    </row>
    <row r="49" spans="1:25">
      <c r="A49" s="11" t="s">
        <v>87</v>
      </c>
      <c r="B49" s="39">
        <v>45694</v>
      </c>
      <c r="C49" s="43" t="s">
        <v>1447</v>
      </c>
      <c r="D49" s="54" t="s">
        <v>112</v>
      </c>
      <c r="E49" s="43">
        <v>1.97</v>
      </c>
      <c r="F49" s="43" t="s">
        <v>16</v>
      </c>
      <c r="G49" s="45">
        <v>1</v>
      </c>
      <c r="H49" s="61">
        <f t="shared" si="15"/>
        <v>100000</v>
      </c>
      <c r="I49" s="14">
        <f t="shared" si="1"/>
        <v>0</v>
      </c>
      <c r="J49" s="15">
        <f t="shared" si="2"/>
        <v>964500</v>
      </c>
      <c r="L49" s="34">
        <v>4.2</v>
      </c>
      <c r="M49" s="34">
        <v>4.3899999999999997</v>
      </c>
      <c r="N49" s="35">
        <f t="shared" si="16"/>
        <v>50000</v>
      </c>
      <c r="O49" s="21"/>
      <c r="P49" s="21">
        <f t="shared" si="17"/>
        <v>1</v>
      </c>
      <c r="Q49" s="21">
        <f t="shared" si="18"/>
        <v>0</v>
      </c>
      <c r="R49" s="35" t="e">
        <f t="shared" si="19"/>
        <v>#VALUE!</v>
      </c>
      <c r="S49" s="21">
        <f t="shared" si="20"/>
        <v>1</v>
      </c>
      <c r="T49" s="22" t="e">
        <f t="shared" si="21"/>
        <v>#VALUE!</v>
      </c>
      <c r="U49" s="36">
        <f t="shared" si="22"/>
        <v>0</v>
      </c>
      <c r="V49" s="24" t="e">
        <f t="shared" si="23"/>
        <v>#VALUE!</v>
      </c>
      <c r="W49" s="24" t="e">
        <f t="shared" si="24"/>
        <v>#VALUE!</v>
      </c>
      <c r="X49" s="37" t="e">
        <f t="shared" si="25"/>
        <v>#VALUE!</v>
      </c>
      <c r="Y49" s="21"/>
    </row>
    <row r="50" spans="1:25">
      <c r="A50" s="11" t="s">
        <v>88</v>
      </c>
      <c r="B50" s="39">
        <v>45694</v>
      </c>
      <c r="C50" s="43" t="s">
        <v>1447</v>
      </c>
      <c r="D50" s="54" t="s">
        <v>1427</v>
      </c>
      <c r="E50" s="43">
        <v>3.4</v>
      </c>
      <c r="F50" s="43" t="s">
        <v>18</v>
      </c>
      <c r="G50" s="43"/>
      <c r="H50" s="61">
        <f t="shared" si="15"/>
        <v>100000</v>
      </c>
      <c r="I50" s="14">
        <f t="shared" si="1"/>
        <v>-100000</v>
      </c>
      <c r="J50" s="15">
        <f t="shared" si="2"/>
        <v>864500</v>
      </c>
      <c r="L50" s="34">
        <v>4.4000000000000004</v>
      </c>
      <c r="M50" s="34">
        <v>4.59</v>
      </c>
      <c r="N50" s="35">
        <f t="shared" si="16"/>
        <v>0</v>
      </c>
      <c r="O50" s="21"/>
      <c r="P50" s="21">
        <f t="shared" si="17"/>
        <v>0</v>
      </c>
      <c r="Q50" s="21">
        <f t="shared" si="18"/>
        <v>0</v>
      </c>
      <c r="R50" s="35" t="e">
        <f t="shared" si="19"/>
        <v>#VALUE!</v>
      </c>
      <c r="S50" s="21">
        <f t="shared" si="20"/>
        <v>0</v>
      </c>
      <c r="T50" s="22" t="e">
        <f t="shared" si="21"/>
        <v>#VALUE!</v>
      </c>
      <c r="U50" s="36" t="str">
        <f t="shared" si="22"/>
        <v/>
      </c>
      <c r="V50" s="24" t="e">
        <f t="shared" si="23"/>
        <v>#VALUE!</v>
      </c>
      <c r="W50" s="24" t="e">
        <f t="shared" si="24"/>
        <v>#VALUE!</v>
      </c>
      <c r="X50" s="37" t="str">
        <f t="shared" si="25"/>
        <v/>
      </c>
      <c r="Y50" s="21"/>
    </row>
    <row r="51" spans="1:25">
      <c r="A51" s="11" t="s">
        <v>89</v>
      </c>
      <c r="B51" s="39">
        <v>45694</v>
      </c>
      <c r="C51" s="43" t="s">
        <v>1448</v>
      </c>
      <c r="D51" s="13" t="s">
        <v>15</v>
      </c>
      <c r="E51" s="43">
        <v>2.1</v>
      </c>
      <c r="F51" s="43" t="s">
        <v>16</v>
      </c>
      <c r="G51" s="58">
        <v>1.9</v>
      </c>
      <c r="H51" s="61">
        <f t="shared" si="15"/>
        <v>100000</v>
      </c>
      <c r="I51" s="14">
        <f t="shared" si="1"/>
        <v>89999.999999999985</v>
      </c>
      <c r="J51" s="15">
        <f t="shared" si="2"/>
        <v>954500</v>
      </c>
      <c r="L51" s="34">
        <v>4.5999999999999996</v>
      </c>
      <c r="M51" s="34">
        <v>4.79</v>
      </c>
      <c r="N51" s="35">
        <f t="shared" si="16"/>
        <v>50000</v>
      </c>
      <c r="O51" s="21"/>
      <c r="P51" s="21">
        <f t="shared" si="17"/>
        <v>1</v>
      </c>
      <c r="Q51" s="21">
        <f t="shared" si="18"/>
        <v>1</v>
      </c>
      <c r="R51" s="35" t="e">
        <f t="shared" si="19"/>
        <v>#VALUE!</v>
      </c>
      <c r="S51" s="21">
        <f t="shared" si="20"/>
        <v>0</v>
      </c>
      <c r="T51" s="22" t="e">
        <f t="shared" si="21"/>
        <v>#VALUE!</v>
      </c>
      <c r="U51" s="36">
        <f t="shared" si="22"/>
        <v>1</v>
      </c>
      <c r="V51" s="24" t="e">
        <f t="shared" si="23"/>
        <v>#VALUE!</v>
      </c>
      <c r="W51" s="24" t="e">
        <f t="shared" si="24"/>
        <v>#VALUE!</v>
      </c>
      <c r="X51" s="37" t="e">
        <f t="shared" si="25"/>
        <v>#VALUE!</v>
      </c>
      <c r="Y51" s="21"/>
    </row>
    <row r="52" spans="1:25">
      <c r="A52" s="11" t="s">
        <v>90</v>
      </c>
      <c r="B52" s="39">
        <v>45694</v>
      </c>
      <c r="C52" s="43" t="s">
        <v>1448</v>
      </c>
      <c r="D52" s="54" t="s">
        <v>112</v>
      </c>
      <c r="E52" s="43">
        <v>2.95</v>
      </c>
      <c r="F52" s="43" t="s">
        <v>16</v>
      </c>
      <c r="G52" s="43"/>
      <c r="H52" s="61">
        <f t="shared" si="15"/>
        <v>100000</v>
      </c>
      <c r="I52" s="14">
        <f t="shared" si="1"/>
        <v>195000.00000000003</v>
      </c>
      <c r="J52" s="15">
        <f t="shared" si="2"/>
        <v>1149500</v>
      </c>
      <c r="L52" s="34">
        <v>4.8</v>
      </c>
      <c r="M52" s="34">
        <v>4.99</v>
      </c>
      <c r="N52" s="35">
        <f t="shared" si="16"/>
        <v>0</v>
      </c>
      <c r="O52" s="21"/>
      <c r="P52" s="21">
        <f t="shared" si="17"/>
        <v>0</v>
      </c>
      <c r="Q52" s="21">
        <f t="shared" si="18"/>
        <v>0</v>
      </c>
      <c r="R52" s="35" t="e">
        <f t="shared" si="19"/>
        <v>#VALUE!</v>
      </c>
      <c r="S52" s="21">
        <f t="shared" si="20"/>
        <v>0</v>
      </c>
      <c r="T52" s="22" t="e">
        <f t="shared" si="21"/>
        <v>#VALUE!</v>
      </c>
      <c r="U52" s="36" t="str">
        <f t="shared" si="22"/>
        <v/>
      </c>
      <c r="V52" s="24" t="e">
        <f t="shared" si="23"/>
        <v>#VALUE!</v>
      </c>
      <c r="W52" s="24" t="e">
        <f t="shared" si="24"/>
        <v>#VALUE!</v>
      </c>
      <c r="X52" s="37" t="str">
        <f t="shared" si="25"/>
        <v/>
      </c>
      <c r="Y52" s="21"/>
    </row>
    <row r="53" spans="1:25">
      <c r="A53" s="11" t="s">
        <v>91</v>
      </c>
      <c r="B53" s="39">
        <v>45694</v>
      </c>
      <c r="C53" s="43" t="s">
        <v>1448</v>
      </c>
      <c r="D53" s="54" t="s">
        <v>22</v>
      </c>
      <c r="E53" s="43">
        <v>1.71</v>
      </c>
      <c r="F53" s="43" t="s">
        <v>16</v>
      </c>
      <c r="G53" s="43"/>
      <c r="H53" s="61">
        <f t="shared" si="15"/>
        <v>100000</v>
      </c>
      <c r="I53" s="14">
        <f t="shared" si="1"/>
        <v>71000</v>
      </c>
      <c r="J53" s="15">
        <f t="shared" si="2"/>
        <v>1220500</v>
      </c>
      <c r="L53" s="34">
        <v>5</v>
      </c>
      <c r="M53" s="34">
        <v>5.19</v>
      </c>
      <c r="N53" s="35">
        <f t="shared" si="16"/>
        <v>0</v>
      </c>
      <c r="O53" s="21"/>
      <c r="P53" s="21">
        <f t="shared" si="17"/>
        <v>0</v>
      </c>
      <c r="Q53" s="21">
        <f t="shared" si="18"/>
        <v>0</v>
      </c>
      <c r="R53" s="35" t="e">
        <f t="shared" si="19"/>
        <v>#VALUE!</v>
      </c>
      <c r="S53" s="21">
        <f t="shared" si="20"/>
        <v>0</v>
      </c>
      <c r="T53" s="22" t="e">
        <f t="shared" si="21"/>
        <v>#VALUE!</v>
      </c>
      <c r="U53" s="36" t="str">
        <f t="shared" si="22"/>
        <v/>
      </c>
      <c r="V53" s="24" t="e">
        <f t="shared" si="23"/>
        <v>#VALUE!</v>
      </c>
      <c r="W53" s="24" t="e">
        <f t="shared" si="24"/>
        <v>#VALUE!</v>
      </c>
      <c r="X53" s="37" t="str">
        <f t="shared" si="25"/>
        <v/>
      </c>
      <c r="Y53" s="21"/>
    </row>
    <row r="54" spans="1:25">
      <c r="A54" s="11" t="s">
        <v>92</v>
      </c>
      <c r="B54" s="39">
        <v>45694</v>
      </c>
      <c r="C54" s="43" t="s">
        <v>1449</v>
      </c>
      <c r="D54" s="13" t="s">
        <v>15</v>
      </c>
      <c r="E54" s="43">
        <v>2.2400000000000002</v>
      </c>
      <c r="F54" s="43" t="s">
        <v>16</v>
      </c>
      <c r="G54" s="58">
        <v>1.9</v>
      </c>
      <c r="H54" s="61">
        <f t="shared" si="15"/>
        <v>100000</v>
      </c>
      <c r="I54" s="14">
        <f t="shared" si="1"/>
        <v>89999.999999999985</v>
      </c>
      <c r="J54" s="15">
        <f t="shared" si="2"/>
        <v>1310500</v>
      </c>
      <c r="L54" s="34">
        <v>5.2</v>
      </c>
      <c r="M54" s="34">
        <v>5.39</v>
      </c>
      <c r="N54" s="35">
        <f t="shared" si="16"/>
        <v>0</v>
      </c>
      <c r="O54" s="21"/>
      <c r="P54" s="21">
        <f t="shared" si="17"/>
        <v>0</v>
      </c>
      <c r="Q54" s="21">
        <f t="shared" si="18"/>
        <v>0</v>
      </c>
      <c r="R54" s="35" t="e">
        <f t="shared" si="19"/>
        <v>#VALUE!</v>
      </c>
      <c r="S54" s="21">
        <f t="shared" si="20"/>
        <v>0</v>
      </c>
      <c r="T54" s="22" t="e">
        <f t="shared" si="21"/>
        <v>#VALUE!</v>
      </c>
      <c r="U54" s="36" t="str">
        <f t="shared" si="22"/>
        <v/>
      </c>
      <c r="V54" s="24" t="e">
        <f t="shared" si="23"/>
        <v>#VALUE!</v>
      </c>
      <c r="W54" s="24" t="e">
        <f t="shared" si="24"/>
        <v>#VALUE!</v>
      </c>
      <c r="X54" s="37" t="str">
        <f t="shared" si="25"/>
        <v/>
      </c>
      <c r="Y54" s="21"/>
    </row>
    <row r="55" spans="1:25">
      <c r="A55" s="11" t="s">
        <v>93</v>
      </c>
      <c r="B55" s="39">
        <v>45694</v>
      </c>
      <c r="C55" s="43" t="s">
        <v>1449</v>
      </c>
      <c r="D55" s="54" t="s">
        <v>22</v>
      </c>
      <c r="E55" s="43">
        <v>1.88</v>
      </c>
      <c r="F55" s="43" t="s">
        <v>16</v>
      </c>
      <c r="G55" s="58">
        <v>1.6</v>
      </c>
      <c r="H55" s="61">
        <f t="shared" si="15"/>
        <v>100000</v>
      </c>
      <c r="I55" s="14">
        <f t="shared" si="1"/>
        <v>60000.000000000007</v>
      </c>
      <c r="J55" s="15">
        <f t="shared" si="2"/>
        <v>1370500</v>
      </c>
      <c r="L55" s="18">
        <v>5.4</v>
      </c>
      <c r="M55" s="18">
        <v>9.99</v>
      </c>
      <c r="N55" s="35">
        <f t="shared" si="16"/>
        <v>100000</v>
      </c>
      <c r="O55" s="21"/>
      <c r="P55" s="21">
        <f t="shared" si="17"/>
        <v>1</v>
      </c>
      <c r="Q55" s="21">
        <f t="shared" si="18"/>
        <v>0</v>
      </c>
      <c r="R55" s="35" t="e">
        <f t="shared" si="19"/>
        <v>#VALUE!</v>
      </c>
      <c r="S55" s="21">
        <f t="shared" si="20"/>
        <v>1</v>
      </c>
      <c r="T55" s="22" t="e">
        <f t="shared" si="21"/>
        <v>#VALUE!</v>
      </c>
      <c r="U55" s="36">
        <f t="shared" si="22"/>
        <v>0</v>
      </c>
      <c r="V55" s="24" t="e">
        <f t="shared" si="23"/>
        <v>#VALUE!</v>
      </c>
      <c r="W55" s="24" t="e">
        <f t="shared" si="24"/>
        <v>#VALUE!</v>
      </c>
      <c r="X55" s="37" t="e">
        <f t="shared" si="25"/>
        <v>#VALUE!</v>
      </c>
      <c r="Y55" s="21"/>
    </row>
    <row r="56" spans="1:25">
      <c r="A56" s="11" t="s">
        <v>94</v>
      </c>
      <c r="B56" s="39">
        <v>45694</v>
      </c>
      <c r="C56" s="43" t="s">
        <v>1450</v>
      </c>
      <c r="D56" s="13" t="s">
        <v>15</v>
      </c>
      <c r="E56" s="43">
        <v>1.74</v>
      </c>
      <c r="F56" s="43" t="s">
        <v>16</v>
      </c>
      <c r="G56" s="43"/>
      <c r="H56" s="61">
        <f t="shared" si="15"/>
        <v>100000</v>
      </c>
      <c r="I56" s="14">
        <f t="shared" si="1"/>
        <v>74000</v>
      </c>
      <c r="J56" s="15">
        <f t="shared" si="2"/>
        <v>1444500</v>
      </c>
      <c r="L56" s="18">
        <v>10</v>
      </c>
      <c r="M56" s="18">
        <v>19.989999999999998</v>
      </c>
      <c r="N56" s="35">
        <f t="shared" si="16"/>
        <v>0</v>
      </c>
      <c r="O56" s="21"/>
      <c r="P56" s="21">
        <f t="shared" si="17"/>
        <v>0</v>
      </c>
      <c r="Q56" s="21">
        <f t="shared" si="18"/>
        <v>0</v>
      </c>
      <c r="R56" s="35" t="e">
        <f t="shared" si="19"/>
        <v>#VALUE!</v>
      </c>
      <c r="S56" s="21">
        <f t="shared" si="20"/>
        <v>0</v>
      </c>
      <c r="T56" s="22" t="e">
        <f t="shared" si="21"/>
        <v>#VALUE!</v>
      </c>
      <c r="U56" s="36" t="str">
        <f t="shared" si="22"/>
        <v/>
      </c>
      <c r="V56" s="24" t="e">
        <f t="shared" si="23"/>
        <v>#VALUE!</v>
      </c>
      <c r="W56" s="24" t="e">
        <f t="shared" si="24"/>
        <v>#VALUE!</v>
      </c>
      <c r="X56" s="37" t="str">
        <f t="shared" si="25"/>
        <v/>
      </c>
      <c r="Y56" s="21"/>
    </row>
    <row r="57" spans="1:25">
      <c r="A57" s="11" t="s">
        <v>95</v>
      </c>
      <c r="B57" s="39">
        <v>45694</v>
      </c>
      <c r="C57" s="43" t="s">
        <v>1450</v>
      </c>
      <c r="D57" s="54" t="s">
        <v>112</v>
      </c>
      <c r="E57" s="43">
        <v>1.97</v>
      </c>
      <c r="F57" s="43" t="s">
        <v>16</v>
      </c>
      <c r="G57" s="58">
        <v>1.8</v>
      </c>
      <c r="H57" s="61">
        <f t="shared" si="15"/>
        <v>100000</v>
      </c>
      <c r="I57" s="14">
        <f t="shared" si="1"/>
        <v>80000</v>
      </c>
      <c r="J57" s="15">
        <f t="shared" si="2"/>
        <v>1524500</v>
      </c>
      <c r="L57" s="18">
        <v>20</v>
      </c>
      <c r="M57" s="18">
        <v>40</v>
      </c>
      <c r="N57" s="35">
        <f t="shared" si="16"/>
        <v>0</v>
      </c>
      <c r="O57" s="21"/>
      <c r="P57" s="21">
        <f t="shared" si="17"/>
        <v>0</v>
      </c>
      <c r="Q57" s="21">
        <f t="shared" si="18"/>
        <v>0</v>
      </c>
      <c r="R57" s="35" t="e">
        <f t="shared" si="19"/>
        <v>#VALUE!</v>
      </c>
      <c r="S57" s="21">
        <f t="shared" si="20"/>
        <v>0</v>
      </c>
      <c r="T57" s="22" t="e">
        <f t="shared" si="21"/>
        <v>#VALUE!</v>
      </c>
      <c r="U57" s="36" t="str">
        <f t="shared" si="22"/>
        <v/>
      </c>
      <c r="V57" s="24" t="e">
        <f t="shared" si="23"/>
        <v>#VALUE!</v>
      </c>
      <c r="W57" s="24" t="e">
        <f t="shared" si="24"/>
        <v>#VALUE!</v>
      </c>
      <c r="X57" s="37" t="str">
        <f t="shared" si="25"/>
        <v/>
      </c>
      <c r="Y57" s="21"/>
    </row>
    <row r="58" spans="1:25" ht="15" thickBot="1">
      <c r="A58" s="11" t="s">
        <v>96</v>
      </c>
      <c r="B58" s="42">
        <v>45694</v>
      </c>
      <c r="C58" s="44" t="s">
        <v>1450</v>
      </c>
      <c r="D58" s="55" t="s">
        <v>1427</v>
      </c>
      <c r="E58" s="44">
        <v>3.4</v>
      </c>
      <c r="F58" s="44" t="s">
        <v>18</v>
      </c>
      <c r="G58" s="44"/>
      <c r="H58" s="61">
        <f>$C$3</f>
        <v>100000</v>
      </c>
      <c r="I58" s="14">
        <f t="shared" si="1"/>
        <v>-100000</v>
      </c>
      <c r="J58" s="15">
        <f t="shared" si="2"/>
        <v>1424500</v>
      </c>
      <c r="L58" s="32" t="s">
        <v>67</v>
      </c>
      <c r="M58" s="32"/>
      <c r="N58" s="38">
        <f>SUM(N34:N57)</f>
        <v>16250000</v>
      </c>
      <c r="O58" s="38"/>
      <c r="P58" s="38">
        <f>SUM(P34:P57)</f>
        <v>173</v>
      </c>
      <c r="Q58" s="38">
        <f>SUM(Q34:Q57)</f>
        <v>103</v>
      </c>
      <c r="R58" s="38" t="e">
        <f>SUM(R34:R57)</f>
        <v>#VALUE!</v>
      </c>
      <c r="S58" s="38">
        <f>SUM(S34:S57)</f>
        <v>70</v>
      </c>
      <c r="T58" s="30" t="e">
        <f>SUM(T34:T57)</f>
        <v>#VALUE!</v>
      </c>
      <c r="U58" s="31">
        <f>Q58/P58</f>
        <v>0.59537572254335258</v>
      </c>
      <c r="V58" s="38" t="e">
        <f>SUM(V34:V57)</f>
        <v>#VALUE!</v>
      </c>
      <c r="W58" s="38" t="e">
        <f>SUM(W34:W57)</f>
        <v>#VALUE!</v>
      </c>
      <c r="X58" s="37" t="e">
        <f t="shared" si="25"/>
        <v>#VALUE!</v>
      </c>
    </row>
    <row r="59" spans="1:25" ht="15" thickTop="1">
      <c r="A59" s="11" t="s">
        <v>97</v>
      </c>
      <c r="B59" s="39">
        <v>45696</v>
      </c>
      <c r="C59" s="43" t="s">
        <v>1497</v>
      </c>
      <c r="D59" s="13" t="s">
        <v>15</v>
      </c>
      <c r="E59" s="43">
        <v>2.34</v>
      </c>
      <c r="F59" s="43" t="s">
        <v>18</v>
      </c>
      <c r="G59" s="43"/>
      <c r="H59" s="61">
        <f t="shared" si="15"/>
        <v>100000</v>
      </c>
      <c r="I59" s="14">
        <f t="shared" si="1"/>
        <v>-100000</v>
      </c>
      <c r="J59" s="15">
        <f t="shared" si="2"/>
        <v>1324500</v>
      </c>
    </row>
    <row r="60" spans="1:25">
      <c r="A60" s="11" t="s">
        <v>98</v>
      </c>
      <c r="B60" s="39">
        <v>45696</v>
      </c>
      <c r="C60" s="43" t="s">
        <v>1497</v>
      </c>
      <c r="D60" s="54" t="s">
        <v>25</v>
      </c>
      <c r="E60" s="43">
        <v>1.63</v>
      </c>
      <c r="F60" s="43" t="s">
        <v>16</v>
      </c>
      <c r="G60" s="43"/>
      <c r="H60" s="61">
        <f t="shared" si="15"/>
        <v>100000</v>
      </c>
      <c r="I60" s="14">
        <f t="shared" si="1"/>
        <v>62999.999999999993</v>
      </c>
      <c r="J60" s="15">
        <f t="shared" si="2"/>
        <v>1387500</v>
      </c>
    </row>
    <row r="61" spans="1:25">
      <c r="A61" s="11" t="s">
        <v>99</v>
      </c>
      <c r="B61" s="39">
        <v>45696</v>
      </c>
      <c r="C61" s="43" t="s">
        <v>1497</v>
      </c>
      <c r="D61" s="54" t="s">
        <v>20</v>
      </c>
      <c r="E61" s="43">
        <v>1.79</v>
      </c>
      <c r="F61" s="43" t="s">
        <v>16</v>
      </c>
      <c r="G61" s="58">
        <v>1.395</v>
      </c>
      <c r="H61" s="61">
        <f t="shared" si="15"/>
        <v>100000</v>
      </c>
      <c r="I61" s="14">
        <f t="shared" si="1"/>
        <v>39500</v>
      </c>
      <c r="J61" s="15">
        <f t="shared" si="2"/>
        <v>1427000</v>
      </c>
    </row>
    <row r="62" spans="1:25">
      <c r="A62" s="11" t="s">
        <v>100</v>
      </c>
      <c r="B62" s="39">
        <v>45696</v>
      </c>
      <c r="C62" s="43" t="s">
        <v>1451</v>
      </c>
      <c r="D62" s="54" t="s">
        <v>25</v>
      </c>
      <c r="E62" s="43">
        <v>1.65</v>
      </c>
      <c r="F62" s="43" t="s">
        <v>16</v>
      </c>
      <c r="G62" s="58">
        <v>1.5</v>
      </c>
      <c r="H62" s="61">
        <f t="shared" si="15"/>
        <v>100000</v>
      </c>
      <c r="I62" s="14">
        <f t="shared" si="1"/>
        <v>50000</v>
      </c>
      <c r="J62" s="15">
        <f t="shared" si="2"/>
        <v>1477000</v>
      </c>
    </row>
    <row r="63" spans="1:25" ht="15" thickBot="1">
      <c r="A63" s="11" t="s">
        <v>101</v>
      </c>
      <c r="B63" s="42">
        <v>45696</v>
      </c>
      <c r="C63" s="44" t="s">
        <v>1451</v>
      </c>
      <c r="D63" s="55" t="s">
        <v>20</v>
      </c>
      <c r="E63" s="44">
        <v>1.82</v>
      </c>
      <c r="F63" s="44" t="s">
        <v>16</v>
      </c>
      <c r="G63" s="59">
        <v>1.61</v>
      </c>
      <c r="H63" s="61">
        <f t="shared" si="15"/>
        <v>100000</v>
      </c>
      <c r="I63" s="14">
        <f t="shared" si="1"/>
        <v>61000.000000000007</v>
      </c>
      <c r="J63" s="15">
        <f t="shared" si="2"/>
        <v>1538000</v>
      </c>
    </row>
    <row r="64" spans="1:25" ht="15" thickTop="1">
      <c r="A64" s="11" t="s">
        <v>102</v>
      </c>
      <c r="B64" s="39">
        <v>45697</v>
      </c>
      <c r="C64" s="43" t="s">
        <v>1454</v>
      </c>
      <c r="D64" s="54" t="s">
        <v>25</v>
      </c>
      <c r="E64" s="43">
        <v>1.74</v>
      </c>
      <c r="F64" s="43" t="s">
        <v>18</v>
      </c>
      <c r="G64" s="43"/>
      <c r="H64" s="61">
        <f t="shared" si="15"/>
        <v>100000</v>
      </c>
      <c r="I64" s="14">
        <f t="shared" si="1"/>
        <v>-100000</v>
      </c>
      <c r="J64" s="15">
        <f t="shared" si="2"/>
        <v>1438000</v>
      </c>
    </row>
    <row r="65" spans="1:10">
      <c r="A65" s="11" t="s">
        <v>103</v>
      </c>
      <c r="B65" s="39">
        <v>45697</v>
      </c>
      <c r="C65" s="43" t="s">
        <v>1454</v>
      </c>
      <c r="D65" s="13" t="s">
        <v>1428</v>
      </c>
      <c r="E65" s="43">
        <v>1.69</v>
      </c>
      <c r="F65" s="43" t="s">
        <v>18</v>
      </c>
      <c r="G65" s="43"/>
      <c r="H65" s="61">
        <f t="shared" si="15"/>
        <v>100000</v>
      </c>
      <c r="I65" s="14">
        <f t="shared" si="1"/>
        <v>-100000</v>
      </c>
      <c r="J65" s="15">
        <f t="shared" si="2"/>
        <v>1338000</v>
      </c>
    </row>
    <row r="66" spans="1:10">
      <c r="A66" s="11" t="s">
        <v>104</v>
      </c>
      <c r="B66" s="39">
        <v>45697</v>
      </c>
      <c r="C66" s="43" t="s">
        <v>1453</v>
      </c>
      <c r="D66" s="54" t="s">
        <v>22</v>
      </c>
      <c r="E66" s="43">
        <v>1.62</v>
      </c>
      <c r="F66" s="43" t="s">
        <v>16</v>
      </c>
      <c r="G66" s="43"/>
      <c r="H66" s="61">
        <f t="shared" si="15"/>
        <v>100000</v>
      </c>
      <c r="I66" s="14">
        <f t="shared" si="1"/>
        <v>62000.000000000007</v>
      </c>
      <c r="J66" s="15">
        <f t="shared" si="2"/>
        <v>1400000</v>
      </c>
    </row>
    <row r="67" spans="1:10">
      <c r="A67" s="11" t="s">
        <v>105</v>
      </c>
      <c r="B67" s="39">
        <v>45697</v>
      </c>
      <c r="C67" s="43" t="s">
        <v>1453</v>
      </c>
      <c r="D67" s="54" t="s">
        <v>112</v>
      </c>
      <c r="E67" s="43">
        <v>2.7</v>
      </c>
      <c r="F67" s="43" t="s">
        <v>16</v>
      </c>
      <c r="G67" s="43"/>
      <c r="H67" s="61">
        <f t="shared" si="15"/>
        <v>100000</v>
      </c>
      <c r="I67" s="14">
        <f t="shared" si="1"/>
        <v>170000.00000000003</v>
      </c>
      <c r="J67" s="15">
        <f t="shared" si="2"/>
        <v>1570000</v>
      </c>
    </row>
    <row r="68" spans="1:10">
      <c r="A68" s="11" t="s">
        <v>106</v>
      </c>
      <c r="B68" s="39">
        <v>45697</v>
      </c>
      <c r="C68" s="43" t="s">
        <v>1452</v>
      </c>
      <c r="D68" s="54" t="s">
        <v>25</v>
      </c>
      <c r="E68" s="43">
        <v>2.02</v>
      </c>
      <c r="F68" s="43" t="s">
        <v>16</v>
      </c>
      <c r="G68" s="58">
        <v>1.86</v>
      </c>
      <c r="H68" s="61">
        <f t="shared" si="15"/>
        <v>100000</v>
      </c>
      <c r="I68" s="14">
        <f t="shared" si="1"/>
        <v>86000.000000000015</v>
      </c>
      <c r="J68" s="15">
        <f t="shared" si="2"/>
        <v>1656000</v>
      </c>
    </row>
    <row r="69" spans="1:10" ht="15" thickBot="1">
      <c r="A69" s="11" t="s">
        <v>107</v>
      </c>
      <c r="B69" s="42">
        <v>45697</v>
      </c>
      <c r="C69" s="44" t="s">
        <v>1452</v>
      </c>
      <c r="D69" s="55" t="s">
        <v>81</v>
      </c>
      <c r="E69" s="44">
        <v>1.55</v>
      </c>
      <c r="F69" s="44" t="s">
        <v>16</v>
      </c>
      <c r="G69" s="59">
        <v>1.45</v>
      </c>
      <c r="H69" s="61">
        <f t="shared" si="15"/>
        <v>100000</v>
      </c>
      <c r="I69" s="14">
        <f t="shared" ref="I69:I132" si="26">IF(G69&lt;&gt;"",IF(F69="nyertes",(G69-1)*H69,H69*(-1)),IF(F69="nyertes",(E69-1)*H69,H69*(-1)))</f>
        <v>44999.999999999993</v>
      </c>
      <c r="J69" s="15">
        <f t="shared" si="2"/>
        <v>1701000</v>
      </c>
    </row>
    <row r="70" spans="1:10" ht="15" thickTop="1">
      <c r="A70" s="11" t="s">
        <v>108</v>
      </c>
      <c r="B70" s="39">
        <v>45699</v>
      </c>
      <c r="C70" s="43" t="s">
        <v>1498</v>
      </c>
      <c r="D70" s="54" t="s">
        <v>22</v>
      </c>
      <c r="E70" s="43">
        <v>1.83</v>
      </c>
      <c r="F70" s="43" t="s">
        <v>16</v>
      </c>
      <c r="G70" s="58">
        <v>1.65</v>
      </c>
      <c r="H70" s="61">
        <f t="shared" si="15"/>
        <v>100000</v>
      </c>
      <c r="I70" s="14">
        <f t="shared" si="26"/>
        <v>64999.999999999993</v>
      </c>
      <c r="J70" s="15">
        <f t="shared" ref="J70:J133" si="27">J69+I70</f>
        <v>1766000</v>
      </c>
    </row>
    <row r="71" spans="1:10">
      <c r="A71" s="11" t="s">
        <v>109</v>
      </c>
      <c r="B71" s="39">
        <v>45699</v>
      </c>
      <c r="C71" s="43" t="s">
        <v>1499</v>
      </c>
      <c r="D71" s="54" t="s">
        <v>25</v>
      </c>
      <c r="E71" s="43">
        <v>1.75</v>
      </c>
      <c r="F71" s="43" t="s">
        <v>16</v>
      </c>
      <c r="G71" s="43"/>
      <c r="H71" s="61">
        <f t="shared" si="15"/>
        <v>100000</v>
      </c>
      <c r="I71" s="14">
        <f t="shared" si="26"/>
        <v>75000</v>
      </c>
      <c r="J71" s="15">
        <f t="shared" si="27"/>
        <v>1841000</v>
      </c>
    </row>
    <row r="72" spans="1:10">
      <c r="A72" s="11" t="s">
        <v>110</v>
      </c>
      <c r="B72" s="39">
        <v>45699</v>
      </c>
      <c r="C72" s="43" t="s">
        <v>1500</v>
      </c>
      <c r="D72" s="54" t="s">
        <v>22</v>
      </c>
      <c r="E72" s="43">
        <v>1.66</v>
      </c>
      <c r="F72" s="43" t="s">
        <v>16</v>
      </c>
      <c r="G72" s="43"/>
      <c r="H72" s="61">
        <f t="shared" si="15"/>
        <v>100000</v>
      </c>
      <c r="I72" s="14">
        <f t="shared" si="26"/>
        <v>65999.999999999985</v>
      </c>
      <c r="J72" s="15">
        <f t="shared" si="27"/>
        <v>1907000</v>
      </c>
    </row>
    <row r="73" spans="1:10">
      <c r="A73" s="11" t="s">
        <v>111</v>
      </c>
      <c r="B73" s="39">
        <v>45699</v>
      </c>
      <c r="C73" s="43" t="s">
        <v>1501</v>
      </c>
      <c r="D73" s="13" t="s">
        <v>15</v>
      </c>
      <c r="E73" s="43">
        <v>2.67</v>
      </c>
      <c r="F73" s="43" t="s">
        <v>18</v>
      </c>
      <c r="G73" s="43"/>
      <c r="H73" s="61">
        <f t="shared" si="15"/>
        <v>100000</v>
      </c>
      <c r="I73" s="14">
        <f t="shared" si="26"/>
        <v>-100000</v>
      </c>
      <c r="J73" s="15">
        <f t="shared" si="27"/>
        <v>1807000</v>
      </c>
    </row>
    <row r="74" spans="1:10">
      <c r="A74" s="11" t="s">
        <v>113</v>
      </c>
      <c r="B74" s="39">
        <v>45699</v>
      </c>
      <c r="C74" s="43" t="s">
        <v>1501</v>
      </c>
      <c r="D74" s="54" t="s">
        <v>25</v>
      </c>
      <c r="E74" s="43">
        <v>1.83</v>
      </c>
      <c r="F74" s="43" t="s">
        <v>16</v>
      </c>
      <c r="G74" s="43"/>
      <c r="H74" s="61">
        <f t="shared" si="15"/>
        <v>100000</v>
      </c>
      <c r="I74" s="14">
        <f t="shared" si="26"/>
        <v>83000</v>
      </c>
      <c r="J74" s="15">
        <f t="shared" si="27"/>
        <v>1890000</v>
      </c>
    </row>
    <row r="75" spans="1:10">
      <c r="A75" s="11" t="s">
        <v>114</v>
      </c>
      <c r="B75" s="39">
        <v>45699</v>
      </c>
      <c r="C75" s="43" t="s">
        <v>1501</v>
      </c>
      <c r="D75" s="54" t="s">
        <v>22</v>
      </c>
      <c r="E75" s="43">
        <v>2.44</v>
      </c>
      <c r="F75" s="43" t="s">
        <v>16</v>
      </c>
      <c r="G75" s="45">
        <v>1</v>
      </c>
      <c r="H75" s="61">
        <f t="shared" si="15"/>
        <v>100000</v>
      </c>
      <c r="I75" s="14">
        <f t="shared" si="26"/>
        <v>0</v>
      </c>
      <c r="J75" s="15">
        <f t="shared" si="27"/>
        <v>1890000</v>
      </c>
    </row>
    <row r="76" spans="1:10">
      <c r="A76" s="11" t="s">
        <v>115</v>
      </c>
      <c r="B76" s="39">
        <v>45699</v>
      </c>
      <c r="C76" s="43" t="s">
        <v>1502</v>
      </c>
      <c r="D76" s="13" t="s">
        <v>15</v>
      </c>
      <c r="E76" s="43">
        <v>2.5099999999999998</v>
      </c>
      <c r="F76" s="43" t="s">
        <v>16</v>
      </c>
      <c r="G76" s="43"/>
      <c r="H76" s="61">
        <f t="shared" si="15"/>
        <v>100000</v>
      </c>
      <c r="I76" s="14">
        <f t="shared" si="26"/>
        <v>150999.99999999997</v>
      </c>
      <c r="J76" s="15">
        <f t="shared" si="27"/>
        <v>2041000</v>
      </c>
    </row>
    <row r="77" spans="1:10">
      <c r="A77" s="11" t="s">
        <v>116</v>
      </c>
      <c r="B77" s="39">
        <v>45699</v>
      </c>
      <c r="C77" s="43" t="s">
        <v>1502</v>
      </c>
      <c r="D77" s="54" t="s">
        <v>25</v>
      </c>
      <c r="E77" s="43">
        <v>1.73</v>
      </c>
      <c r="F77" s="43" t="s">
        <v>16</v>
      </c>
      <c r="G77" s="58">
        <v>1.61</v>
      </c>
      <c r="H77" s="61">
        <f t="shared" si="15"/>
        <v>100000</v>
      </c>
      <c r="I77" s="14">
        <f t="shared" si="26"/>
        <v>61000.000000000007</v>
      </c>
      <c r="J77" s="15">
        <f t="shared" si="27"/>
        <v>2102000</v>
      </c>
    </row>
    <row r="78" spans="1:10">
      <c r="A78" s="11" t="s">
        <v>117</v>
      </c>
      <c r="B78" s="39">
        <v>45699</v>
      </c>
      <c r="C78" s="43" t="s">
        <v>1502</v>
      </c>
      <c r="D78" s="54" t="s">
        <v>22</v>
      </c>
      <c r="E78" s="43">
        <v>2.23</v>
      </c>
      <c r="F78" s="43" t="s">
        <v>16</v>
      </c>
      <c r="G78" s="43"/>
      <c r="H78" s="61">
        <f t="shared" si="15"/>
        <v>100000</v>
      </c>
      <c r="I78" s="14">
        <f t="shared" si="26"/>
        <v>123000</v>
      </c>
      <c r="J78" s="15">
        <f t="shared" si="27"/>
        <v>2225000</v>
      </c>
    </row>
    <row r="79" spans="1:10">
      <c r="A79" s="11" t="s">
        <v>118</v>
      </c>
      <c r="B79" s="39">
        <v>45699</v>
      </c>
      <c r="C79" s="43" t="s">
        <v>1503</v>
      </c>
      <c r="D79" s="54" t="s">
        <v>25</v>
      </c>
      <c r="E79" s="43">
        <v>1.86</v>
      </c>
      <c r="F79" s="43" t="s">
        <v>18</v>
      </c>
      <c r="G79" s="43"/>
      <c r="H79" s="61">
        <f t="shared" si="15"/>
        <v>100000</v>
      </c>
      <c r="I79" s="14">
        <f t="shared" si="26"/>
        <v>-100000</v>
      </c>
      <c r="J79" s="15">
        <f t="shared" si="27"/>
        <v>2125000</v>
      </c>
    </row>
    <row r="80" spans="1:10" ht="15" thickBot="1">
      <c r="A80" s="11" t="s">
        <v>119</v>
      </c>
      <c r="B80" s="42">
        <v>45699</v>
      </c>
      <c r="C80" s="44" t="s">
        <v>1503</v>
      </c>
      <c r="D80" s="55" t="s">
        <v>20</v>
      </c>
      <c r="E80" s="44">
        <v>2.12</v>
      </c>
      <c r="F80" s="44" t="s">
        <v>18</v>
      </c>
      <c r="G80" s="44"/>
      <c r="H80" s="61">
        <f t="shared" si="15"/>
        <v>100000</v>
      </c>
      <c r="I80" s="14">
        <f t="shared" si="26"/>
        <v>-100000</v>
      </c>
      <c r="J80" s="15">
        <f t="shared" si="27"/>
        <v>2025000</v>
      </c>
    </row>
    <row r="81" spans="1:10" ht="15" thickTop="1">
      <c r="A81" s="11" t="s">
        <v>120</v>
      </c>
      <c r="B81" s="39">
        <v>45700</v>
      </c>
      <c r="C81" s="43" t="s">
        <v>1455</v>
      </c>
      <c r="D81" s="13" t="s">
        <v>15</v>
      </c>
      <c r="E81" s="43">
        <v>2.09</v>
      </c>
      <c r="F81" s="43" t="s">
        <v>18</v>
      </c>
      <c r="G81" s="43"/>
      <c r="H81" s="61">
        <f t="shared" si="15"/>
        <v>100000</v>
      </c>
      <c r="I81" s="14">
        <f t="shared" si="26"/>
        <v>-100000</v>
      </c>
      <c r="J81" s="15">
        <f t="shared" si="27"/>
        <v>1925000</v>
      </c>
    </row>
    <row r="82" spans="1:10">
      <c r="A82" s="11" t="s">
        <v>121</v>
      </c>
      <c r="B82" s="39">
        <v>45700</v>
      </c>
      <c r="C82" s="43" t="s">
        <v>1455</v>
      </c>
      <c r="D82" s="54" t="s">
        <v>22</v>
      </c>
      <c r="E82" s="43">
        <v>1.69</v>
      </c>
      <c r="F82" s="43" t="s">
        <v>16</v>
      </c>
      <c r="G82" s="58">
        <v>1.45</v>
      </c>
      <c r="H82" s="61">
        <f t="shared" si="15"/>
        <v>100000</v>
      </c>
      <c r="I82" s="14">
        <f t="shared" si="26"/>
        <v>44999.999999999993</v>
      </c>
      <c r="J82" s="15">
        <f t="shared" si="27"/>
        <v>1970000</v>
      </c>
    </row>
    <row r="83" spans="1:10">
      <c r="A83" s="11" t="s">
        <v>122</v>
      </c>
      <c r="B83" s="39">
        <v>45700</v>
      </c>
      <c r="C83" s="43" t="s">
        <v>1456</v>
      </c>
      <c r="D83" s="13" t="s">
        <v>15</v>
      </c>
      <c r="E83" s="43">
        <v>2.38</v>
      </c>
      <c r="F83" s="43" t="s">
        <v>18</v>
      </c>
      <c r="G83" s="43"/>
      <c r="H83" s="61">
        <f t="shared" si="15"/>
        <v>100000</v>
      </c>
      <c r="I83" s="14">
        <f t="shared" si="26"/>
        <v>-100000</v>
      </c>
      <c r="J83" s="15">
        <f t="shared" si="27"/>
        <v>1870000</v>
      </c>
    </row>
    <row r="84" spans="1:10">
      <c r="A84" s="11" t="s">
        <v>123</v>
      </c>
      <c r="B84" s="39">
        <v>45700</v>
      </c>
      <c r="C84" s="43" t="s">
        <v>1456</v>
      </c>
      <c r="D84" s="54" t="s">
        <v>25</v>
      </c>
      <c r="E84" s="43">
        <v>1.63</v>
      </c>
      <c r="F84" s="43" t="s">
        <v>18</v>
      </c>
      <c r="G84" s="43"/>
      <c r="H84" s="61">
        <f t="shared" si="15"/>
        <v>100000</v>
      </c>
      <c r="I84" s="14">
        <f t="shared" si="26"/>
        <v>-100000</v>
      </c>
      <c r="J84" s="15">
        <f t="shared" si="27"/>
        <v>1770000</v>
      </c>
    </row>
    <row r="85" spans="1:10">
      <c r="A85" s="11" t="s">
        <v>124</v>
      </c>
      <c r="B85" s="39">
        <v>45700</v>
      </c>
      <c r="C85" s="43" t="s">
        <v>1457</v>
      </c>
      <c r="D85" s="13" t="s">
        <v>15</v>
      </c>
      <c r="E85" s="43">
        <v>2.4</v>
      </c>
      <c r="F85" s="43" t="s">
        <v>16</v>
      </c>
      <c r="G85" s="58">
        <v>2.2000000000000002</v>
      </c>
      <c r="H85" s="61">
        <f t="shared" si="15"/>
        <v>100000</v>
      </c>
      <c r="I85" s="14">
        <f t="shared" si="26"/>
        <v>120000.00000000001</v>
      </c>
      <c r="J85" s="15">
        <f t="shared" si="27"/>
        <v>1890000</v>
      </c>
    </row>
    <row r="86" spans="1:10" ht="15" thickBot="1">
      <c r="A86" s="11" t="s">
        <v>125</v>
      </c>
      <c r="B86" s="42">
        <v>45700</v>
      </c>
      <c r="C86" s="44" t="s">
        <v>1457</v>
      </c>
      <c r="D86" s="55" t="s">
        <v>25</v>
      </c>
      <c r="E86" s="44">
        <v>1.66</v>
      </c>
      <c r="F86" s="44" t="s">
        <v>18</v>
      </c>
      <c r="G86" s="44"/>
      <c r="H86" s="61">
        <f t="shared" si="15"/>
        <v>100000</v>
      </c>
      <c r="I86" s="14">
        <f t="shared" si="26"/>
        <v>-100000</v>
      </c>
      <c r="J86" s="15">
        <f t="shared" si="27"/>
        <v>1790000</v>
      </c>
    </row>
    <row r="87" spans="1:10" ht="15" thickTop="1">
      <c r="A87" s="40" t="s">
        <v>126</v>
      </c>
      <c r="B87" s="39">
        <v>45701</v>
      </c>
      <c r="C87" s="43" t="s">
        <v>1458</v>
      </c>
      <c r="D87" s="13" t="s">
        <v>15</v>
      </c>
      <c r="E87" s="43">
        <v>2.61</v>
      </c>
      <c r="F87" s="43" t="s">
        <v>16</v>
      </c>
      <c r="G87" s="43"/>
      <c r="H87" s="61">
        <f t="shared" si="15"/>
        <v>100000</v>
      </c>
      <c r="I87" s="14">
        <f t="shared" si="26"/>
        <v>161000</v>
      </c>
      <c r="J87" s="15">
        <f t="shared" si="27"/>
        <v>1951000</v>
      </c>
    </row>
    <row r="88" spans="1:10">
      <c r="A88" s="11" t="s">
        <v>127</v>
      </c>
      <c r="B88" s="39">
        <v>45701</v>
      </c>
      <c r="C88" s="43" t="s">
        <v>1458</v>
      </c>
      <c r="D88" s="54" t="s">
        <v>25</v>
      </c>
      <c r="E88" s="43">
        <v>1.81</v>
      </c>
      <c r="F88" s="43" t="s">
        <v>16</v>
      </c>
      <c r="G88" s="43"/>
      <c r="H88" s="61">
        <f t="shared" si="15"/>
        <v>100000</v>
      </c>
      <c r="I88" s="14">
        <f t="shared" si="26"/>
        <v>81000</v>
      </c>
      <c r="J88" s="15">
        <f t="shared" si="27"/>
        <v>2032000</v>
      </c>
    </row>
    <row r="89" spans="1:10">
      <c r="A89" s="11" t="s">
        <v>128</v>
      </c>
      <c r="B89" s="39">
        <v>45701</v>
      </c>
      <c r="C89" s="43" t="s">
        <v>1459</v>
      </c>
      <c r="D89" s="13" t="s">
        <v>15</v>
      </c>
      <c r="E89" s="43">
        <v>2.95</v>
      </c>
      <c r="F89" s="43" t="s">
        <v>18</v>
      </c>
      <c r="G89" s="43"/>
      <c r="H89" s="61">
        <f t="shared" si="15"/>
        <v>100000</v>
      </c>
      <c r="I89" s="14">
        <f t="shared" si="26"/>
        <v>-100000</v>
      </c>
      <c r="J89" s="15">
        <f t="shared" si="27"/>
        <v>1932000</v>
      </c>
    </row>
    <row r="90" spans="1:10">
      <c r="A90" s="11" t="s">
        <v>129</v>
      </c>
      <c r="B90" s="39">
        <v>45701</v>
      </c>
      <c r="C90" s="43" t="s">
        <v>1459</v>
      </c>
      <c r="D90" s="54" t="s">
        <v>25</v>
      </c>
      <c r="E90" s="43">
        <v>2.11</v>
      </c>
      <c r="F90" s="43" t="s">
        <v>16</v>
      </c>
      <c r="G90" s="58">
        <v>1.75</v>
      </c>
      <c r="H90" s="61">
        <f t="shared" si="15"/>
        <v>100000</v>
      </c>
      <c r="I90" s="14">
        <f t="shared" si="26"/>
        <v>75000</v>
      </c>
      <c r="J90" s="15">
        <f t="shared" si="27"/>
        <v>2007000</v>
      </c>
    </row>
    <row r="91" spans="1:10">
      <c r="A91" s="11" t="s">
        <v>130</v>
      </c>
      <c r="B91" s="39">
        <v>45701</v>
      </c>
      <c r="C91" s="43" t="s">
        <v>1460</v>
      </c>
      <c r="D91" s="13" t="s">
        <v>15</v>
      </c>
      <c r="E91" s="43">
        <v>2.39</v>
      </c>
      <c r="F91" s="43" t="s">
        <v>16</v>
      </c>
      <c r="G91" s="58">
        <v>2.02</v>
      </c>
      <c r="H91" s="61">
        <f t="shared" si="15"/>
        <v>100000</v>
      </c>
      <c r="I91" s="14">
        <f t="shared" si="26"/>
        <v>102000</v>
      </c>
      <c r="J91" s="15">
        <f t="shared" si="27"/>
        <v>2109000</v>
      </c>
    </row>
    <row r="92" spans="1:10">
      <c r="A92" s="11" t="s">
        <v>131</v>
      </c>
      <c r="B92" s="39">
        <v>45701</v>
      </c>
      <c r="C92" s="43" t="s">
        <v>1460</v>
      </c>
      <c r="D92" s="54" t="s">
        <v>22</v>
      </c>
      <c r="E92" s="43">
        <v>2.04</v>
      </c>
      <c r="F92" s="43" t="s">
        <v>16</v>
      </c>
      <c r="G92" s="45">
        <v>1</v>
      </c>
      <c r="H92" s="61">
        <f t="shared" si="15"/>
        <v>100000</v>
      </c>
      <c r="I92" s="14">
        <f t="shared" si="26"/>
        <v>0</v>
      </c>
      <c r="J92" s="15">
        <f t="shared" si="27"/>
        <v>2109000</v>
      </c>
    </row>
    <row r="93" spans="1:10">
      <c r="A93" s="11" t="s">
        <v>132</v>
      </c>
      <c r="B93" s="39">
        <v>45701</v>
      </c>
      <c r="C93" s="43" t="s">
        <v>1461</v>
      </c>
      <c r="D93" s="13" t="s">
        <v>15</v>
      </c>
      <c r="E93" s="43">
        <v>2.8</v>
      </c>
      <c r="F93" s="43" t="s">
        <v>18</v>
      </c>
      <c r="G93" s="43"/>
      <c r="H93" s="61">
        <f t="shared" si="15"/>
        <v>100000</v>
      </c>
      <c r="I93" s="14">
        <f t="shared" si="26"/>
        <v>-100000</v>
      </c>
      <c r="J93" s="15">
        <f t="shared" si="27"/>
        <v>2009000</v>
      </c>
    </row>
    <row r="94" spans="1:10">
      <c r="A94" s="11" t="s">
        <v>133</v>
      </c>
      <c r="B94" s="39">
        <v>45701</v>
      </c>
      <c r="C94" s="43" t="s">
        <v>1461</v>
      </c>
      <c r="D94" s="54" t="s">
        <v>25</v>
      </c>
      <c r="E94" s="43">
        <v>1.99</v>
      </c>
      <c r="F94" s="43" t="s">
        <v>16</v>
      </c>
      <c r="G94" s="43"/>
      <c r="H94" s="61">
        <f t="shared" si="15"/>
        <v>100000</v>
      </c>
      <c r="I94" s="14">
        <f t="shared" si="26"/>
        <v>99000</v>
      </c>
      <c r="J94" s="15">
        <f t="shared" si="27"/>
        <v>2108000</v>
      </c>
    </row>
    <row r="95" spans="1:10">
      <c r="A95" s="11" t="s">
        <v>134</v>
      </c>
      <c r="B95" s="39">
        <v>45701</v>
      </c>
      <c r="C95" s="43" t="s">
        <v>1462</v>
      </c>
      <c r="D95" s="13" t="s">
        <v>15</v>
      </c>
      <c r="E95" s="43">
        <v>2.62</v>
      </c>
      <c r="F95" s="43" t="s">
        <v>18</v>
      </c>
      <c r="G95" s="43"/>
      <c r="H95" s="61">
        <f t="shared" si="15"/>
        <v>100000</v>
      </c>
      <c r="I95" s="14">
        <f t="shared" si="26"/>
        <v>-100000</v>
      </c>
      <c r="J95" s="15">
        <f t="shared" si="27"/>
        <v>2008000</v>
      </c>
    </row>
    <row r="96" spans="1:10">
      <c r="A96" s="11" t="s">
        <v>135</v>
      </c>
      <c r="B96" s="39">
        <v>45701</v>
      </c>
      <c r="C96" s="43" t="s">
        <v>1462</v>
      </c>
      <c r="D96" s="54" t="s">
        <v>25</v>
      </c>
      <c r="E96" s="43">
        <v>1.82</v>
      </c>
      <c r="F96" s="43" t="s">
        <v>16</v>
      </c>
      <c r="G96" s="58">
        <v>1.71</v>
      </c>
      <c r="H96" s="61">
        <f t="shared" si="15"/>
        <v>100000</v>
      </c>
      <c r="I96" s="14">
        <f t="shared" si="26"/>
        <v>71000</v>
      </c>
      <c r="J96" s="15">
        <f t="shared" si="27"/>
        <v>2079000</v>
      </c>
    </row>
    <row r="97" spans="1:10">
      <c r="A97" s="11" t="s">
        <v>136</v>
      </c>
      <c r="B97" s="39">
        <v>45701</v>
      </c>
      <c r="C97" s="43" t="s">
        <v>1463</v>
      </c>
      <c r="D97" s="13" t="s">
        <v>15</v>
      </c>
      <c r="E97" s="43">
        <v>3</v>
      </c>
      <c r="F97" s="43" t="s">
        <v>18</v>
      </c>
      <c r="G97" s="43"/>
      <c r="H97" s="61">
        <f t="shared" ref="H97:H160" si="28">$C$3</f>
        <v>100000</v>
      </c>
      <c r="I97" s="14">
        <f t="shared" si="26"/>
        <v>-100000</v>
      </c>
      <c r="J97" s="15">
        <f t="shared" si="27"/>
        <v>1979000</v>
      </c>
    </row>
    <row r="98" spans="1:10" ht="15" thickBot="1">
      <c r="A98" s="11" t="s">
        <v>137</v>
      </c>
      <c r="B98" s="42">
        <v>45701</v>
      </c>
      <c r="C98" s="44" t="s">
        <v>1463</v>
      </c>
      <c r="D98" s="55" t="s">
        <v>25</v>
      </c>
      <c r="E98" s="44">
        <v>2.1800000000000002</v>
      </c>
      <c r="F98" s="44" t="s">
        <v>18</v>
      </c>
      <c r="G98" s="44"/>
      <c r="H98" s="61">
        <f t="shared" si="28"/>
        <v>100000</v>
      </c>
      <c r="I98" s="14">
        <f t="shared" si="26"/>
        <v>-100000</v>
      </c>
      <c r="J98" s="15">
        <f t="shared" si="27"/>
        <v>1879000</v>
      </c>
    </row>
    <row r="99" spans="1:10" ht="15" thickTop="1">
      <c r="A99" s="11" t="s">
        <v>138</v>
      </c>
      <c r="B99" s="39">
        <v>45703</v>
      </c>
      <c r="C99" s="43" t="s">
        <v>1504</v>
      </c>
      <c r="D99" s="13" t="s">
        <v>15</v>
      </c>
      <c r="E99" s="43">
        <v>2.54</v>
      </c>
      <c r="F99" s="43" t="s">
        <v>16</v>
      </c>
      <c r="G99" s="58">
        <v>1.8</v>
      </c>
      <c r="H99" s="61">
        <f t="shared" si="28"/>
        <v>100000</v>
      </c>
      <c r="I99" s="14">
        <f t="shared" si="26"/>
        <v>80000</v>
      </c>
      <c r="J99" s="15">
        <f t="shared" si="27"/>
        <v>1959000</v>
      </c>
    </row>
    <row r="100" spans="1:10">
      <c r="A100" s="11" t="s">
        <v>139</v>
      </c>
      <c r="B100" s="39">
        <v>45703</v>
      </c>
      <c r="C100" s="43" t="s">
        <v>1504</v>
      </c>
      <c r="D100" s="54" t="s">
        <v>25</v>
      </c>
      <c r="E100" s="43">
        <v>1.77</v>
      </c>
      <c r="F100" s="43" t="s">
        <v>16</v>
      </c>
      <c r="G100" s="58">
        <v>1.65</v>
      </c>
      <c r="H100" s="61">
        <f t="shared" si="28"/>
        <v>100000</v>
      </c>
      <c r="I100" s="14">
        <f t="shared" si="26"/>
        <v>64999.999999999993</v>
      </c>
      <c r="J100" s="15">
        <f t="shared" si="27"/>
        <v>2024000</v>
      </c>
    </row>
    <row r="101" spans="1:10">
      <c r="A101" s="11" t="s">
        <v>140</v>
      </c>
      <c r="B101" s="39">
        <v>45703</v>
      </c>
      <c r="C101" s="43" t="s">
        <v>1505</v>
      </c>
      <c r="D101" s="13" t="s">
        <v>15</v>
      </c>
      <c r="E101" s="43">
        <v>2.62</v>
      </c>
      <c r="F101" s="43" t="s">
        <v>18</v>
      </c>
      <c r="G101" s="43"/>
      <c r="H101" s="61">
        <f t="shared" si="28"/>
        <v>100000</v>
      </c>
      <c r="I101" s="14">
        <f t="shared" si="26"/>
        <v>-100000</v>
      </c>
      <c r="J101" s="15">
        <f t="shared" si="27"/>
        <v>1924000</v>
      </c>
    </row>
    <row r="102" spans="1:10">
      <c r="A102" s="11" t="s">
        <v>141</v>
      </c>
      <c r="B102" s="39">
        <v>45703</v>
      </c>
      <c r="C102" s="43" t="s">
        <v>1505</v>
      </c>
      <c r="D102" s="54" t="s">
        <v>25</v>
      </c>
      <c r="E102" s="43">
        <v>1.81</v>
      </c>
      <c r="F102" s="43" t="s">
        <v>18</v>
      </c>
      <c r="G102" s="43"/>
      <c r="H102" s="61">
        <f t="shared" si="28"/>
        <v>100000</v>
      </c>
      <c r="I102" s="14">
        <f t="shared" si="26"/>
        <v>-100000</v>
      </c>
      <c r="J102" s="15">
        <f t="shared" si="27"/>
        <v>1824000</v>
      </c>
    </row>
    <row r="103" spans="1:10">
      <c r="A103" s="11" t="s">
        <v>142</v>
      </c>
      <c r="B103" s="39">
        <v>45703</v>
      </c>
      <c r="C103" s="43" t="s">
        <v>1464</v>
      </c>
      <c r="D103" s="13" t="s">
        <v>15</v>
      </c>
      <c r="E103" s="43">
        <v>2.61</v>
      </c>
      <c r="F103" s="43" t="s">
        <v>18</v>
      </c>
      <c r="G103" s="43"/>
      <c r="H103" s="61">
        <f t="shared" si="28"/>
        <v>100000</v>
      </c>
      <c r="I103" s="14">
        <f t="shared" si="26"/>
        <v>-100000</v>
      </c>
      <c r="J103" s="15">
        <f t="shared" si="27"/>
        <v>1724000</v>
      </c>
    </row>
    <row r="104" spans="1:10">
      <c r="A104" s="11" t="s">
        <v>143</v>
      </c>
      <c r="B104" s="39">
        <v>45703</v>
      </c>
      <c r="C104" s="43" t="s">
        <v>1464</v>
      </c>
      <c r="D104" s="54" t="s">
        <v>25</v>
      </c>
      <c r="E104" s="43">
        <v>1.79</v>
      </c>
      <c r="F104" s="43" t="s">
        <v>18</v>
      </c>
      <c r="G104" s="43"/>
      <c r="H104" s="61">
        <f t="shared" si="28"/>
        <v>100000</v>
      </c>
      <c r="I104" s="14">
        <f t="shared" si="26"/>
        <v>-100000</v>
      </c>
      <c r="J104" s="15">
        <f t="shared" si="27"/>
        <v>1624000</v>
      </c>
    </row>
    <row r="105" spans="1:10">
      <c r="A105" s="11" t="s">
        <v>144</v>
      </c>
      <c r="B105" s="39">
        <v>45703</v>
      </c>
      <c r="C105" s="43" t="s">
        <v>1506</v>
      </c>
      <c r="D105" s="13" t="s">
        <v>15</v>
      </c>
      <c r="E105" s="43">
        <v>2.36</v>
      </c>
      <c r="F105" s="43" t="s">
        <v>16</v>
      </c>
      <c r="G105" s="43"/>
      <c r="H105" s="61">
        <f t="shared" si="28"/>
        <v>100000</v>
      </c>
      <c r="I105" s="14">
        <f t="shared" si="26"/>
        <v>136000</v>
      </c>
      <c r="J105" s="15">
        <f t="shared" si="27"/>
        <v>1760000</v>
      </c>
    </row>
    <row r="106" spans="1:10">
      <c r="A106" s="11" t="s">
        <v>145</v>
      </c>
      <c r="B106" s="39">
        <v>45703</v>
      </c>
      <c r="C106" s="43" t="s">
        <v>1506</v>
      </c>
      <c r="D106" s="54" t="s">
        <v>22</v>
      </c>
      <c r="E106" s="43">
        <v>2.04</v>
      </c>
      <c r="F106" s="43" t="s">
        <v>16</v>
      </c>
      <c r="G106" s="58">
        <v>1.92</v>
      </c>
      <c r="H106" s="61">
        <f t="shared" si="28"/>
        <v>100000</v>
      </c>
      <c r="I106" s="14">
        <f t="shared" si="26"/>
        <v>92000</v>
      </c>
      <c r="J106" s="15">
        <f t="shared" si="27"/>
        <v>1852000</v>
      </c>
    </row>
    <row r="107" spans="1:10">
      <c r="A107" s="11" t="s">
        <v>146</v>
      </c>
      <c r="B107" s="39">
        <v>45703</v>
      </c>
      <c r="C107" s="43" t="s">
        <v>1507</v>
      </c>
      <c r="D107" s="13" t="s">
        <v>15</v>
      </c>
      <c r="E107" s="43">
        <v>2.33</v>
      </c>
      <c r="F107" s="43" t="s">
        <v>18</v>
      </c>
      <c r="G107" s="43"/>
      <c r="H107" s="61">
        <f t="shared" si="28"/>
        <v>100000</v>
      </c>
      <c r="I107" s="14">
        <f t="shared" si="26"/>
        <v>-100000</v>
      </c>
      <c r="J107" s="15">
        <f t="shared" si="27"/>
        <v>1752000</v>
      </c>
    </row>
    <row r="108" spans="1:10" ht="15" thickBot="1">
      <c r="A108" s="11" t="s">
        <v>147</v>
      </c>
      <c r="B108" s="42">
        <v>45703</v>
      </c>
      <c r="C108" s="44" t="s">
        <v>1507</v>
      </c>
      <c r="D108" s="55" t="s">
        <v>22</v>
      </c>
      <c r="E108" s="44">
        <v>1.98</v>
      </c>
      <c r="F108" s="44" t="s">
        <v>18</v>
      </c>
      <c r="G108" s="44"/>
      <c r="H108" s="61">
        <f t="shared" si="28"/>
        <v>100000</v>
      </c>
      <c r="I108" s="14">
        <f t="shared" si="26"/>
        <v>-100000</v>
      </c>
      <c r="J108" s="15">
        <f t="shared" si="27"/>
        <v>1652000</v>
      </c>
    </row>
    <row r="109" spans="1:10" ht="15" thickTop="1">
      <c r="A109" s="11" t="s">
        <v>148</v>
      </c>
      <c r="B109" s="39">
        <v>45704</v>
      </c>
      <c r="C109" s="43" t="s">
        <v>1465</v>
      </c>
      <c r="D109" s="13" t="s">
        <v>15</v>
      </c>
      <c r="E109" s="43">
        <v>2.7</v>
      </c>
      <c r="F109" s="43" t="s">
        <v>16</v>
      </c>
      <c r="G109" s="58">
        <v>2.1</v>
      </c>
      <c r="H109" s="61">
        <f t="shared" si="28"/>
        <v>100000</v>
      </c>
      <c r="I109" s="14">
        <f t="shared" si="26"/>
        <v>110000.00000000001</v>
      </c>
      <c r="J109" s="15">
        <f t="shared" si="27"/>
        <v>1762000</v>
      </c>
    </row>
    <row r="110" spans="1:10">
      <c r="A110" s="11" t="s">
        <v>149</v>
      </c>
      <c r="B110" s="39">
        <v>45704</v>
      </c>
      <c r="C110" s="43" t="s">
        <v>1465</v>
      </c>
      <c r="D110" s="54" t="s">
        <v>25</v>
      </c>
      <c r="E110" s="43">
        <v>1.92</v>
      </c>
      <c r="F110" s="43" t="s">
        <v>16</v>
      </c>
      <c r="G110" s="43"/>
      <c r="H110" s="61">
        <f t="shared" si="28"/>
        <v>100000</v>
      </c>
      <c r="I110" s="14">
        <f t="shared" si="26"/>
        <v>92000</v>
      </c>
      <c r="J110" s="15">
        <f t="shared" si="27"/>
        <v>1854000</v>
      </c>
    </row>
    <row r="111" spans="1:10">
      <c r="A111" s="11" t="s">
        <v>150</v>
      </c>
      <c r="B111" s="39">
        <v>45704</v>
      </c>
      <c r="C111" s="43" t="s">
        <v>1465</v>
      </c>
      <c r="D111" s="54" t="s">
        <v>56</v>
      </c>
      <c r="E111" s="43">
        <v>3.25</v>
      </c>
      <c r="F111" s="43" t="s">
        <v>18</v>
      </c>
      <c r="G111" s="43"/>
      <c r="H111" s="61">
        <f t="shared" si="28"/>
        <v>100000</v>
      </c>
      <c r="I111" s="14">
        <f t="shared" si="26"/>
        <v>-100000</v>
      </c>
      <c r="J111" s="15">
        <f t="shared" si="27"/>
        <v>1754000</v>
      </c>
    </row>
    <row r="112" spans="1:10">
      <c r="A112" s="11" t="s">
        <v>151</v>
      </c>
      <c r="B112" s="39">
        <v>45704</v>
      </c>
      <c r="C112" s="43" t="s">
        <v>1466</v>
      </c>
      <c r="D112" s="13" t="s">
        <v>15</v>
      </c>
      <c r="E112" s="43">
        <v>2.27</v>
      </c>
      <c r="F112" s="43" t="s">
        <v>18</v>
      </c>
      <c r="G112" s="43"/>
      <c r="H112" s="61">
        <f t="shared" si="28"/>
        <v>100000</v>
      </c>
      <c r="I112" s="14">
        <f t="shared" si="26"/>
        <v>-100000</v>
      </c>
      <c r="J112" s="15">
        <f t="shared" si="27"/>
        <v>1654000</v>
      </c>
    </row>
    <row r="113" spans="1:10">
      <c r="A113" s="11" t="s">
        <v>152</v>
      </c>
      <c r="B113" s="39">
        <v>45704</v>
      </c>
      <c r="C113" s="43" t="s">
        <v>1466</v>
      </c>
      <c r="D113" s="54" t="s">
        <v>22</v>
      </c>
      <c r="E113" s="43">
        <v>1.95</v>
      </c>
      <c r="F113" s="43" t="s">
        <v>18</v>
      </c>
      <c r="G113" s="43"/>
      <c r="H113" s="61">
        <f t="shared" si="28"/>
        <v>100000</v>
      </c>
      <c r="I113" s="14">
        <f t="shared" si="26"/>
        <v>-100000</v>
      </c>
      <c r="J113" s="15">
        <f t="shared" si="27"/>
        <v>1554000</v>
      </c>
    </row>
    <row r="114" spans="1:10">
      <c r="A114" s="11" t="s">
        <v>153</v>
      </c>
      <c r="B114" s="39">
        <v>45704</v>
      </c>
      <c r="C114" s="43" t="s">
        <v>1466</v>
      </c>
      <c r="D114" s="54" t="s">
        <v>112</v>
      </c>
      <c r="E114" s="43">
        <v>3.5</v>
      </c>
      <c r="F114" s="43" t="s">
        <v>18</v>
      </c>
      <c r="G114" s="43"/>
      <c r="H114" s="61">
        <f t="shared" si="28"/>
        <v>100000</v>
      </c>
      <c r="I114" s="14">
        <f t="shared" si="26"/>
        <v>-100000</v>
      </c>
      <c r="J114" s="15">
        <f t="shared" si="27"/>
        <v>1454000</v>
      </c>
    </row>
    <row r="115" spans="1:10">
      <c r="A115" s="11" t="s">
        <v>154</v>
      </c>
      <c r="B115" s="39">
        <v>45704</v>
      </c>
      <c r="C115" s="43" t="s">
        <v>1467</v>
      </c>
      <c r="D115" s="43" t="s">
        <v>1429</v>
      </c>
      <c r="E115" s="43">
        <v>1.89</v>
      </c>
      <c r="F115" s="43" t="s">
        <v>18</v>
      </c>
      <c r="G115" s="43"/>
      <c r="H115" s="61">
        <f t="shared" si="28"/>
        <v>100000</v>
      </c>
      <c r="I115" s="14">
        <f t="shared" si="26"/>
        <v>-100000</v>
      </c>
      <c r="J115" s="15">
        <f t="shared" si="27"/>
        <v>1354000</v>
      </c>
    </row>
    <row r="116" spans="1:10">
      <c r="A116" s="11" t="s">
        <v>155</v>
      </c>
      <c r="B116" s="39">
        <v>45704</v>
      </c>
      <c r="C116" s="43" t="s">
        <v>1468</v>
      </c>
      <c r="D116" s="43" t="s">
        <v>1429</v>
      </c>
      <c r="E116" s="43">
        <v>2.02</v>
      </c>
      <c r="F116" s="43" t="s">
        <v>18</v>
      </c>
      <c r="G116" s="43"/>
      <c r="H116" s="61">
        <f t="shared" si="28"/>
        <v>100000</v>
      </c>
      <c r="I116" s="14">
        <f t="shared" si="26"/>
        <v>-100000</v>
      </c>
      <c r="J116" s="15">
        <f t="shared" si="27"/>
        <v>1254000</v>
      </c>
    </row>
    <row r="117" spans="1:10">
      <c r="A117" s="11" t="s">
        <v>156</v>
      </c>
      <c r="B117" s="39">
        <v>45704</v>
      </c>
      <c r="C117" s="43" t="s">
        <v>1469</v>
      </c>
      <c r="D117" s="43" t="s">
        <v>1429</v>
      </c>
      <c r="E117" s="43">
        <v>2.29</v>
      </c>
      <c r="F117" s="43" t="s">
        <v>16</v>
      </c>
      <c r="G117" s="43"/>
      <c r="H117" s="61">
        <f t="shared" si="28"/>
        <v>100000</v>
      </c>
      <c r="I117" s="14">
        <f t="shared" si="26"/>
        <v>129000</v>
      </c>
      <c r="J117" s="15">
        <f t="shared" si="27"/>
        <v>1383000</v>
      </c>
    </row>
    <row r="118" spans="1:10">
      <c r="A118" s="11" t="s">
        <v>157</v>
      </c>
      <c r="B118" s="39">
        <v>45704</v>
      </c>
      <c r="C118" s="43" t="s">
        <v>1470</v>
      </c>
      <c r="D118" s="43" t="s">
        <v>1429</v>
      </c>
      <c r="E118" s="43">
        <v>2.15</v>
      </c>
      <c r="F118" s="43" t="s">
        <v>16</v>
      </c>
      <c r="G118" s="43"/>
      <c r="H118" s="61">
        <f t="shared" si="28"/>
        <v>100000</v>
      </c>
      <c r="I118" s="14">
        <f t="shared" si="26"/>
        <v>114999.99999999999</v>
      </c>
      <c r="J118" s="15">
        <f t="shared" si="27"/>
        <v>1498000</v>
      </c>
    </row>
    <row r="119" spans="1:10">
      <c r="A119" s="11" t="s">
        <v>158</v>
      </c>
      <c r="B119" s="39">
        <v>45704</v>
      </c>
      <c r="C119" s="43" t="s">
        <v>1471</v>
      </c>
      <c r="D119" s="54" t="s">
        <v>25</v>
      </c>
      <c r="E119" s="43">
        <v>1.86</v>
      </c>
      <c r="F119" s="43" t="s">
        <v>16</v>
      </c>
      <c r="G119" s="43"/>
      <c r="H119" s="61">
        <f t="shared" si="28"/>
        <v>100000</v>
      </c>
      <c r="I119" s="14">
        <f t="shared" si="26"/>
        <v>86000.000000000015</v>
      </c>
      <c r="J119" s="15">
        <f t="shared" si="27"/>
        <v>1584000</v>
      </c>
    </row>
    <row r="120" spans="1:10" ht="15" thickBot="1">
      <c r="A120" s="11" t="s">
        <v>159</v>
      </c>
      <c r="B120" s="42">
        <v>45704</v>
      </c>
      <c r="C120" s="44" t="s">
        <v>1472</v>
      </c>
      <c r="D120" s="55" t="s">
        <v>25</v>
      </c>
      <c r="E120" s="44">
        <v>1.97</v>
      </c>
      <c r="F120" s="44" t="s">
        <v>18</v>
      </c>
      <c r="G120" s="44"/>
      <c r="H120" s="61">
        <f t="shared" si="28"/>
        <v>100000</v>
      </c>
      <c r="I120" s="14">
        <f t="shared" si="26"/>
        <v>-100000</v>
      </c>
      <c r="J120" s="15">
        <f t="shared" si="27"/>
        <v>1484000</v>
      </c>
    </row>
    <row r="121" spans="1:10" ht="15" thickTop="1">
      <c r="A121" s="11" t="s">
        <v>160</v>
      </c>
      <c r="B121" s="39">
        <v>45706</v>
      </c>
      <c r="C121" s="43" t="s">
        <v>1473</v>
      </c>
      <c r="D121" s="54" t="s">
        <v>22</v>
      </c>
      <c r="E121" s="43">
        <v>1.7</v>
      </c>
      <c r="F121" s="43" t="s">
        <v>16</v>
      </c>
      <c r="G121" s="58">
        <v>1.6</v>
      </c>
      <c r="H121" s="61">
        <f t="shared" si="28"/>
        <v>100000</v>
      </c>
      <c r="I121" s="14">
        <f t="shared" si="26"/>
        <v>60000.000000000007</v>
      </c>
      <c r="J121" s="15">
        <f t="shared" si="27"/>
        <v>1544000</v>
      </c>
    </row>
    <row r="122" spans="1:10">
      <c r="A122" s="11" t="s">
        <v>161</v>
      </c>
      <c r="B122" s="39">
        <v>45706</v>
      </c>
      <c r="C122" s="43" t="s">
        <v>1474</v>
      </c>
      <c r="D122" s="54" t="s">
        <v>22</v>
      </c>
      <c r="E122" s="43">
        <v>1.82</v>
      </c>
      <c r="F122" s="43" t="s">
        <v>18</v>
      </c>
      <c r="G122" s="43"/>
      <c r="H122" s="61">
        <f t="shared" si="28"/>
        <v>100000</v>
      </c>
      <c r="I122" s="14">
        <f t="shared" si="26"/>
        <v>-100000</v>
      </c>
      <c r="J122" s="15">
        <f t="shared" si="27"/>
        <v>1444000</v>
      </c>
    </row>
    <row r="123" spans="1:10">
      <c r="A123" s="11" t="s">
        <v>162</v>
      </c>
      <c r="B123" s="39">
        <v>45706</v>
      </c>
      <c r="C123" s="43" t="s">
        <v>1475</v>
      </c>
      <c r="D123" s="54" t="s">
        <v>56</v>
      </c>
      <c r="E123" s="43">
        <v>1.9</v>
      </c>
      <c r="F123" s="43" t="s">
        <v>18</v>
      </c>
      <c r="G123" s="43"/>
      <c r="H123" s="61">
        <f t="shared" si="28"/>
        <v>100000</v>
      </c>
      <c r="I123" s="14">
        <f t="shared" si="26"/>
        <v>-100000</v>
      </c>
      <c r="J123" s="15">
        <f t="shared" si="27"/>
        <v>1344000</v>
      </c>
    </row>
    <row r="124" spans="1:10" ht="15" thickBot="1">
      <c r="A124" s="11" t="s">
        <v>163</v>
      </c>
      <c r="B124" s="42">
        <v>45706</v>
      </c>
      <c r="C124" s="44" t="s">
        <v>1476</v>
      </c>
      <c r="D124" s="55" t="s">
        <v>25</v>
      </c>
      <c r="E124" s="44">
        <v>1.63</v>
      </c>
      <c r="F124" s="44" t="s">
        <v>16</v>
      </c>
      <c r="G124" s="59">
        <v>1.52</v>
      </c>
      <c r="H124" s="61">
        <f t="shared" si="28"/>
        <v>100000</v>
      </c>
      <c r="I124" s="14">
        <f t="shared" si="26"/>
        <v>52000</v>
      </c>
      <c r="J124" s="15">
        <f t="shared" si="27"/>
        <v>1396000</v>
      </c>
    </row>
    <row r="125" spans="1:10" ht="15" thickTop="1">
      <c r="A125" s="11" t="s">
        <v>164</v>
      </c>
      <c r="B125" s="39">
        <v>45707</v>
      </c>
      <c r="C125" s="43" t="s">
        <v>1477</v>
      </c>
      <c r="D125" s="54" t="s">
        <v>22</v>
      </c>
      <c r="E125" s="43">
        <v>2.27</v>
      </c>
      <c r="F125" s="43" t="s">
        <v>16</v>
      </c>
      <c r="G125" s="45">
        <v>1</v>
      </c>
      <c r="H125" s="61">
        <f t="shared" si="28"/>
        <v>100000</v>
      </c>
      <c r="I125" s="14">
        <f t="shared" si="26"/>
        <v>0</v>
      </c>
      <c r="J125" s="15">
        <f t="shared" si="27"/>
        <v>1396000</v>
      </c>
    </row>
    <row r="126" spans="1:10">
      <c r="A126" s="11" t="s">
        <v>165</v>
      </c>
      <c r="B126" s="39">
        <v>45707</v>
      </c>
      <c r="C126" s="43" t="s">
        <v>1478</v>
      </c>
      <c r="D126" s="54" t="s">
        <v>22</v>
      </c>
      <c r="E126" s="43">
        <v>1.52</v>
      </c>
      <c r="F126" s="43" t="s">
        <v>16</v>
      </c>
      <c r="G126" s="58">
        <v>1.43</v>
      </c>
      <c r="H126" s="61">
        <f t="shared" si="28"/>
        <v>100000</v>
      </c>
      <c r="I126" s="14">
        <f t="shared" si="26"/>
        <v>42999.999999999993</v>
      </c>
      <c r="J126" s="15">
        <f t="shared" si="27"/>
        <v>1439000</v>
      </c>
    </row>
    <row r="127" spans="1:10">
      <c r="A127" s="11" t="s">
        <v>166</v>
      </c>
      <c r="B127" s="39">
        <v>45707</v>
      </c>
      <c r="C127" s="43" t="s">
        <v>1479</v>
      </c>
      <c r="D127" s="54" t="s">
        <v>22</v>
      </c>
      <c r="E127" s="43">
        <v>1.87</v>
      </c>
      <c r="F127" s="43" t="s">
        <v>16</v>
      </c>
      <c r="G127" s="58">
        <v>1.75</v>
      </c>
      <c r="H127" s="61">
        <f t="shared" si="28"/>
        <v>100000</v>
      </c>
      <c r="I127" s="14">
        <f t="shared" si="26"/>
        <v>75000</v>
      </c>
      <c r="J127" s="15">
        <f t="shared" si="27"/>
        <v>1514000</v>
      </c>
    </row>
    <row r="128" spans="1:10">
      <c r="A128" s="11" t="s">
        <v>167</v>
      </c>
      <c r="B128" s="39">
        <v>45707</v>
      </c>
      <c r="C128" s="43" t="s">
        <v>1479</v>
      </c>
      <c r="D128" s="43" t="s">
        <v>1480</v>
      </c>
      <c r="E128" s="43">
        <v>1.74</v>
      </c>
      <c r="F128" s="43" t="s">
        <v>16</v>
      </c>
      <c r="G128" s="43"/>
      <c r="H128" s="61">
        <f t="shared" si="28"/>
        <v>100000</v>
      </c>
      <c r="I128" s="14">
        <f t="shared" si="26"/>
        <v>74000</v>
      </c>
      <c r="J128" s="15">
        <f t="shared" si="27"/>
        <v>1588000</v>
      </c>
    </row>
    <row r="129" spans="1:10">
      <c r="A129" s="11" t="s">
        <v>168</v>
      </c>
      <c r="B129" s="39">
        <v>45707</v>
      </c>
      <c r="C129" s="43" t="s">
        <v>1481</v>
      </c>
      <c r="D129" s="54" t="s">
        <v>81</v>
      </c>
      <c r="E129" s="43">
        <v>1.57</v>
      </c>
      <c r="F129" s="43" t="s">
        <v>16</v>
      </c>
      <c r="G129" s="58">
        <v>1.38</v>
      </c>
      <c r="H129" s="61">
        <f t="shared" si="28"/>
        <v>100000</v>
      </c>
      <c r="I129" s="14">
        <f t="shared" si="26"/>
        <v>37999.999999999993</v>
      </c>
      <c r="J129" s="15">
        <f t="shared" si="27"/>
        <v>1626000</v>
      </c>
    </row>
    <row r="130" spans="1:10" ht="15" thickBot="1">
      <c r="A130" s="11" t="s">
        <v>169</v>
      </c>
      <c r="B130" s="42">
        <v>45707</v>
      </c>
      <c r="C130" s="44" t="s">
        <v>1481</v>
      </c>
      <c r="D130" s="44" t="s">
        <v>1480</v>
      </c>
      <c r="E130" s="44">
        <v>1.67</v>
      </c>
      <c r="F130" s="44" t="s">
        <v>18</v>
      </c>
      <c r="G130" s="44"/>
      <c r="H130" s="61">
        <f t="shared" si="28"/>
        <v>100000</v>
      </c>
      <c r="I130" s="14">
        <f t="shared" si="26"/>
        <v>-100000</v>
      </c>
      <c r="J130" s="15">
        <f t="shared" si="27"/>
        <v>1526000</v>
      </c>
    </row>
    <row r="131" spans="1:10" ht="15" thickTop="1">
      <c r="A131" s="11" t="s">
        <v>170</v>
      </c>
      <c r="B131" s="39">
        <v>45708</v>
      </c>
      <c r="C131" s="43" t="s">
        <v>1482</v>
      </c>
      <c r="D131" s="54" t="s">
        <v>25</v>
      </c>
      <c r="E131" s="43">
        <v>1.73</v>
      </c>
      <c r="F131" s="43" t="s">
        <v>16</v>
      </c>
      <c r="G131" s="58">
        <v>1.65</v>
      </c>
      <c r="H131" s="61">
        <f t="shared" si="28"/>
        <v>100000</v>
      </c>
      <c r="I131" s="14">
        <f t="shared" si="26"/>
        <v>64999.999999999993</v>
      </c>
      <c r="J131" s="15">
        <f t="shared" si="27"/>
        <v>1591000</v>
      </c>
    </row>
    <row r="132" spans="1:10">
      <c r="A132" s="11" t="s">
        <v>171</v>
      </c>
      <c r="B132" s="39">
        <v>45708</v>
      </c>
      <c r="C132" s="43" t="s">
        <v>1483</v>
      </c>
      <c r="D132" s="54" t="s">
        <v>25</v>
      </c>
      <c r="E132" s="43">
        <v>1.75</v>
      </c>
      <c r="F132" s="43" t="s">
        <v>16</v>
      </c>
      <c r="G132" s="58">
        <v>1.62</v>
      </c>
      <c r="H132" s="61">
        <f t="shared" si="28"/>
        <v>100000</v>
      </c>
      <c r="I132" s="14">
        <f t="shared" si="26"/>
        <v>62000.000000000007</v>
      </c>
      <c r="J132" s="15">
        <f t="shared" si="27"/>
        <v>1653000</v>
      </c>
    </row>
    <row r="133" spans="1:10">
      <c r="A133" s="11" t="s">
        <v>172</v>
      </c>
      <c r="B133" s="39">
        <v>45708</v>
      </c>
      <c r="C133" s="43" t="s">
        <v>1484</v>
      </c>
      <c r="D133" s="54" t="s">
        <v>25</v>
      </c>
      <c r="E133" s="43">
        <v>1.84</v>
      </c>
      <c r="F133" s="43" t="s">
        <v>16</v>
      </c>
      <c r="G133" s="58">
        <v>1.71</v>
      </c>
      <c r="H133" s="61">
        <f t="shared" si="28"/>
        <v>100000</v>
      </c>
      <c r="I133" s="14">
        <f t="shared" ref="I133:I196" si="29">IF(G133&lt;&gt;"",IF(F133="nyertes",(G133-1)*H133,H133*(-1)),IF(F133="nyertes",(E133-1)*H133,H133*(-1)))</f>
        <v>71000</v>
      </c>
      <c r="J133" s="15">
        <f t="shared" si="27"/>
        <v>1724000</v>
      </c>
    </row>
    <row r="134" spans="1:10">
      <c r="A134" s="11" t="s">
        <v>173</v>
      </c>
      <c r="B134" s="39">
        <v>45708</v>
      </c>
      <c r="C134" s="43" t="s">
        <v>1485</v>
      </c>
      <c r="D134" s="54" t="s">
        <v>25</v>
      </c>
      <c r="E134" s="43">
        <v>1.92</v>
      </c>
      <c r="F134" s="43" t="s">
        <v>16</v>
      </c>
      <c r="G134" s="58">
        <v>1.73</v>
      </c>
      <c r="H134" s="61">
        <f t="shared" si="28"/>
        <v>100000</v>
      </c>
      <c r="I134" s="14">
        <f t="shared" si="29"/>
        <v>73000</v>
      </c>
      <c r="J134" s="15">
        <f t="shared" ref="J134:J197" si="30">J133+I134</f>
        <v>1797000</v>
      </c>
    </row>
    <row r="135" spans="1:10">
      <c r="A135" s="11" t="s">
        <v>174</v>
      </c>
      <c r="B135" s="39">
        <v>45708</v>
      </c>
      <c r="C135" s="43" t="s">
        <v>1486</v>
      </c>
      <c r="D135" s="54" t="s">
        <v>22</v>
      </c>
      <c r="E135" s="43">
        <v>1.78</v>
      </c>
      <c r="F135" s="43" t="s">
        <v>16</v>
      </c>
      <c r="G135" s="58">
        <v>1.7</v>
      </c>
      <c r="H135" s="61">
        <f t="shared" si="28"/>
        <v>100000</v>
      </c>
      <c r="I135" s="14">
        <f t="shared" si="29"/>
        <v>70000</v>
      </c>
      <c r="J135" s="15">
        <f t="shared" si="30"/>
        <v>1867000</v>
      </c>
    </row>
    <row r="136" spans="1:10" ht="15" thickBot="1">
      <c r="A136" s="11" t="s">
        <v>175</v>
      </c>
      <c r="B136" s="42">
        <v>45708</v>
      </c>
      <c r="C136" s="44" t="s">
        <v>1486</v>
      </c>
      <c r="D136" s="55" t="s">
        <v>56</v>
      </c>
      <c r="E136" s="44">
        <v>2.2400000000000002</v>
      </c>
      <c r="F136" s="44" t="s">
        <v>16</v>
      </c>
      <c r="G136" s="59">
        <v>2.0499999999999998</v>
      </c>
      <c r="H136" s="61">
        <f t="shared" si="28"/>
        <v>100000</v>
      </c>
      <c r="I136" s="14">
        <f t="shared" si="29"/>
        <v>104999.99999999999</v>
      </c>
      <c r="J136" s="15">
        <f t="shared" si="30"/>
        <v>1972000</v>
      </c>
    </row>
    <row r="137" spans="1:10" ht="15" thickTop="1">
      <c r="A137" s="11" t="s">
        <v>176</v>
      </c>
      <c r="B137" s="39">
        <v>45710</v>
      </c>
      <c r="C137" s="43" t="s">
        <v>1508</v>
      </c>
      <c r="D137" s="54" t="s">
        <v>25</v>
      </c>
      <c r="E137" s="43">
        <v>1.68</v>
      </c>
      <c r="F137" s="43" t="s">
        <v>16</v>
      </c>
      <c r="G137" s="58">
        <v>1.57</v>
      </c>
      <c r="H137" s="61">
        <f t="shared" si="28"/>
        <v>100000</v>
      </c>
      <c r="I137" s="14">
        <f t="shared" si="29"/>
        <v>57000.000000000007</v>
      </c>
      <c r="J137" s="15">
        <f t="shared" si="30"/>
        <v>2029000</v>
      </c>
    </row>
    <row r="138" spans="1:10">
      <c r="A138" s="11" t="s">
        <v>177</v>
      </c>
      <c r="B138" s="39">
        <v>45710</v>
      </c>
      <c r="C138" s="43" t="s">
        <v>1509</v>
      </c>
      <c r="D138" s="54" t="s">
        <v>25</v>
      </c>
      <c r="E138" s="43">
        <v>1.87</v>
      </c>
      <c r="F138" s="43" t="s">
        <v>16</v>
      </c>
      <c r="G138" s="58">
        <v>1.8</v>
      </c>
      <c r="H138" s="61">
        <f t="shared" si="28"/>
        <v>100000</v>
      </c>
      <c r="I138" s="14">
        <f t="shared" si="29"/>
        <v>80000</v>
      </c>
      <c r="J138" s="15">
        <f t="shared" si="30"/>
        <v>2109000</v>
      </c>
    </row>
    <row r="139" spans="1:10">
      <c r="A139" s="11" t="s">
        <v>178</v>
      </c>
      <c r="B139" s="39">
        <v>45710</v>
      </c>
      <c r="C139" s="43" t="s">
        <v>1487</v>
      </c>
      <c r="D139" s="54" t="s">
        <v>25</v>
      </c>
      <c r="E139" s="43">
        <v>1.63</v>
      </c>
      <c r="F139" s="43" t="s">
        <v>16</v>
      </c>
      <c r="G139" s="58">
        <v>1.5</v>
      </c>
      <c r="H139" s="61">
        <f t="shared" si="28"/>
        <v>100000</v>
      </c>
      <c r="I139" s="14">
        <f t="shared" si="29"/>
        <v>50000</v>
      </c>
      <c r="J139" s="15">
        <f t="shared" si="30"/>
        <v>2159000</v>
      </c>
    </row>
    <row r="140" spans="1:10">
      <c r="A140" s="11" t="s">
        <v>179</v>
      </c>
      <c r="B140" s="39">
        <v>45710</v>
      </c>
      <c r="C140" s="43" t="s">
        <v>1487</v>
      </c>
      <c r="D140" s="54" t="s">
        <v>20</v>
      </c>
      <c r="E140" s="43">
        <v>1.8</v>
      </c>
      <c r="F140" s="43" t="s">
        <v>16</v>
      </c>
      <c r="G140" s="58">
        <v>1.65</v>
      </c>
      <c r="H140" s="61">
        <f t="shared" si="28"/>
        <v>100000</v>
      </c>
      <c r="I140" s="14">
        <f t="shared" si="29"/>
        <v>64999.999999999993</v>
      </c>
      <c r="J140" s="15">
        <f t="shared" si="30"/>
        <v>2224000</v>
      </c>
    </row>
    <row r="141" spans="1:10">
      <c r="A141" s="11" t="s">
        <v>180</v>
      </c>
      <c r="B141" s="39">
        <v>45710</v>
      </c>
      <c r="C141" s="43" t="s">
        <v>1510</v>
      </c>
      <c r="D141" s="54" t="s">
        <v>25</v>
      </c>
      <c r="E141" s="43">
        <v>2</v>
      </c>
      <c r="F141" s="43" t="s">
        <v>18</v>
      </c>
      <c r="G141" s="43"/>
      <c r="H141" s="61">
        <f t="shared" si="28"/>
        <v>100000</v>
      </c>
      <c r="I141" s="14">
        <f t="shared" si="29"/>
        <v>-100000</v>
      </c>
      <c r="J141" s="15">
        <f t="shared" si="30"/>
        <v>2124000</v>
      </c>
    </row>
    <row r="142" spans="1:10">
      <c r="A142" s="11" t="s">
        <v>181</v>
      </c>
      <c r="B142" s="39">
        <v>45710</v>
      </c>
      <c r="C142" s="43" t="s">
        <v>1511</v>
      </c>
      <c r="D142" s="54" t="s">
        <v>22</v>
      </c>
      <c r="E142" s="43">
        <v>1.77</v>
      </c>
      <c r="F142" s="43" t="s">
        <v>16</v>
      </c>
      <c r="G142" s="58">
        <v>1.68</v>
      </c>
      <c r="H142" s="61">
        <f t="shared" si="28"/>
        <v>100000</v>
      </c>
      <c r="I142" s="14">
        <f t="shared" si="29"/>
        <v>68000</v>
      </c>
      <c r="J142" s="15">
        <f t="shared" si="30"/>
        <v>2192000</v>
      </c>
    </row>
    <row r="143" spans="1:10" ht="15" thickBot="1">
      <c r="A143" s="11" t="s">
        <v>182</v>
      </c>
      <c r="B143" s="42">
        <v>45710</v>
      </c>
      <c r="C143" s="44" t="s">
        <v>1511</v>
      </c>
      <c r="D143" s="55" t="s">
        <v>20</v>
      </c>
      <c r="E143" s="44">
        <v>1.62</v>
      </c>
      <c r="F143" s="44" t="s">
        <v>16</v>
      </c>
      <c r="G143" s="59">
        <v>1.51</v>
      </c>
      <c r="H143" s="61">
        <f t="shared" si="28"/>
        <v>100000</v>
      </c>
      <c r="I143" s="14">
        <f t="shared" si="29"/>
        <v>51000</v>
      </c>
      <c r="J143" s="15">
        <f t="shared" si="30"/>
        <v>2243000</v>
      </c>
    </row>
    <row r="144" spans="1:10" ht="15" thickTop="1">
      <c r="A144" s="11" t="s">
        <v>183</v>
      </c>
      <c r="B144" s="39">
        <v>45711</v>
      </c>
      <c r="C144" s="43" t="s">
        <v>1512</v>
      </c>
      <c r="D144" s="54" t="s">
        <v>25</v>
      </c>
      <c r="E144" s="43">
        <v>1.88</v>
      </c>
      <c r="F144" s="43" t="s">
        <v>16</v>
      </c>
      <c r="G144" s="58">
        <v>1.78</v>
      </c>
      <c r="H144" s="61">
        <f t="shared" si="28"/>
        <v>100000</v>
      </c>
      <c r="I144" s="14">
        <f t="shared" si="29"/>
        <v>78000</v>
      </c>
      <c r="J144" s="15">
        <f t="shared" si="30"/>
        <v>2321000</v>
      </c>
    </row>
    <row r="145" spans="1:10">
      <c r="A145" s="11" t="s">
        <v>184</v>
      </c>
      <c r="B145" s="39">
        <v>45711</v>
      </c>
      <c r="C145" s="43" t="s">
        <v>1513</v>
      </c>
      <c r="D145" s="54" t="s">
        <v>25</v>
      </c>
      <c r="E145" s="43">
        <v>1.89</v>
      </c>
      <c r="F145" s="43" t="s">
        <v>18</v>
      </c>
      <c r="G145" s="43"/>
      <c r="H145" s="61">
        <f t="shared" si="28"/>
        <v>100000</v>
      </c>
      <c r="I145" s="14">
        <f t="shared" si="29"/>
        <v>-100000</v>
      </c>
      <c r="J145" s="15">
        <f t="shared" si="30"/>
        <v>2221000</v>
      </c>
    </row>
    <row r="146" spans="1:10">
      <c r="A146" s="11" t="s">
        <v>185</v>
      </c>
      <c r="B146" s="39">
        <v>45711</v>
      </c>
      <c r="C146" s="43" t="s">
        <v>1514</v>
      </c>
      <c r="D146" s="54" t="s">
        <v>20</v>
      </c>
      <c r="E146" s="43">
        <v>1.72</v>
      </c>
      <c r="F146" s="43" t="s">
        <v>16</v>
      </c>
      <c r="G146" s="43"/>
      <c r="H146" s="61">
        <f t="shared" si="28"/>
        <v>100000</v>
      </c>
      <c r="I146" s="14">
        <f t="shared" si="29"/>
        <v>72000</v>
      </c>
      <c r="J146" s="15">
        <f t="shared" si="30"/>
        <v>2293000</v>
      </c>
    </row>
    <row r="147" spans="1:10">
      <c r="A147" s="11" t="s">
        <v>186</v>
      </c>
      <c r="B147" s="39">
        <v>45711</v>
      </c>
      <c r="C147" s="43" t="s">
        <v>1515</v>
      </c>
      <c r="D147" s="54" t="s">
        <v>22</v>
      </c>
      <c r="E147" s="43">
        <v>1.6</v>
      </c>
      <c r="F147" s="43" t="s">
        <v>16</v>
      </c>
      <c r="G147" s="43"/>
      <c r="H147" s="61">
        <f t="shared" si="28"/>
        <v>100000</v>
      </c>
      <c r="I147" s="14">
        <f t="shared" si="29"/>
        <v>60000.000000000007</v>
      </c>
      <c r="J147" s="15">
        <f t="shared" si="30"/>
        <v>2353000</v>
      </c>
    </row>
    <row r="148" spans="1:10">
      <c r="A148" s="11" t="s">
        <v>187</v>
      </c>
      <c r="B148" s="39">
        <v>45711</v>
      </c>
      <c r="C148" s="43" t="s">
        <v>1516</v>
      </c>
      <c r="D148" s="54" t="s">
        <v>25</v>
      </c>
      <c r="E148" s="43">
        <v>1.97</v>
      </c>
      <c r="F148" s="43" t="s">
        <v>16</v>
      </c>
      <c r="G148" s="58">
        <v>1.81</v>
      </c>
      <c r="H148" s="61">
        <f t="shared" si="28"/>
        <v>100000</v>
      </c>
      <c r="I148" s="14">
        <f t="shared" si="29"/>
        <v>81000</v>
      </c>
      <c r="J148" s="15">
        <f t="shared" si="30"/>
        <v>2434000</v>
      </c>
    </row>
    <row r="149" spans="1:10">
      <c r="A149" s="11" t="s">
        <v>188</v>
      </c>
      <c r="B149" s="39">
        <v>45711</v>
      </c>
      <c r="C149" s="43" t="s">
        <v>1517</v>
      </c>
      <c r="D149" s="54" t="s">
        <v>81</v>
      </c>
      <c r="E149" s="43">
        <v>1.67</v>
      </c>
      <c r="F149" s="43" t="s">
        <v>16</v>
      </c>
      <c r="G149" s="58">
        <v>1.6</v>
      </c>
      <c r="H149" s="61">
        <f t="shared" si="28"/>
        <v>100000</v>
      </c>
      <c r="I149" s="14">
        <f t="shared" si="29"/>
        <v>60000.000000000007</v>
      </c>
      <c r="J149" s="15">
        <f t="shared" si="30"/>
        <v>2494000</v>
      </c>
    </row>
    <row r="150" spans="1:10">
      <c r="A150" s="11" t="s">
        <v>189</v>
      </c>
      <c r="B150" s="39">
        <v>45711</v>
      </c>
      <c r="C150" s="43" t="s">
        <v>1518</v>
      </c>
      <c r="D150" s="54" t="s">
        <v>22</v>
      </c>
      <c r="E150" s="43">
        <v>1.76</v>
      </c>
      <c r="F150" s="43" t="s">
        <v>16</v>
      </c>
      <c r="G150" s="58">
        <v>1.45</v>
      </c>
      <c r="H150" s="61">
        <f t="shared" si="28"/>
        <v>100000</v>
      </c>
      <c r="I150" s="14">
        <f t="shared" si="29"/>
        <v>44999.999999999993</v>
      </c>
      <c r="J150" s="15">
        <f t="shared" si="30"/>
        <v>2539000</v>
      </c>
    </row>
    <row r="151" spans="1:10" ht="15" thickBot="1">
      <c r="A151" s="11" t="s">
        <v>190</v>
      </c>
      <c r="B151" s="42">
        <v>45711</v>
      </c>
      <c r="C151" s="44" t="s">
        <v>1519</v>
      </c>
      <c r="D151" s="55" t="s">
        <v>25</v>
      </c>
      <c r="E151" s="44">
        <v>1.8</v>
      </c>
      <c r="F151" s="44" t="s">
        <v>18</v>
      </c>
      <c r="G151" s="44"/>
      <c r="H151" s="61">
        <f t="shared" si="28"/>
        <v>100000</v>
      </c>
      <c r="I151" s="14">
        <f t="shared" si="29"/>
        <v>-100000</v>
      </c>
      <c r="J151" s="15">
        <f t="shared" si="30"/>
        <v>2439000</v>
      </c>
    </row>
    <row r="152" spans="1:10" ht="15" thickTop="1">
      <c r="A152" s="11" t="s">
        <v>191</v>
      </c>
      <c r="B152" s="39">
        <v>45714</v>
      </c>
      <c r="C152" s="43" t="s">
        <v>1520</v>
      </c>
      <c r="D152" s="54" t="s">
        <v>22</v>
      </c>
      <c r="E152" s="43">
        <v>1.61</v>
      </c>
      <c r="F152" s="43" t="s">
        <v>18</v>
      </c>
      <c r="G152" s="43"/>
      <c r="H152" s="61">
        <f t="shared" si="28"/>
        <v>100000</v>
      </c>
      <c r="I152" s="14">
        <f t="shared" si="29"/>
        <v>-100000</v>
      </c>
      <c r="J152" s="15">
        <f t="shared" si="30"/>
        <v>2339000</v>
      </c>
    </row>
    <row r="153" spans="1:10">
      <c r="A153" s="11" t="s">
        <v>192</v>
      </c>
      <c r="B153" s="39">
        <v>45714</v>
      </c>
      <c r="C153" s="43" t="s">
        <v>1521</v>
      </c>
      <c r="D153" s="54" t="s">
        <v>25</v>
      </c>
      <c r="E153" s="43">
        <v>1.79</v>
      </c>
      <c r="F153" s="43" t="s">
        <v>18</v>
      </c>
      <c r="G153" s="43"/>
      <c r="H153" s="61">
        <f t="shared" si="28"/>
        <v>100000</v>
      </c>
      <c r="I153" s="14">
        <f t="shared" si="29"/>
        <v>-100000</v>
      </c>
      <c r="J153" s="15">
        <f t="shared" si="30"/>
        <v>2239000</v>
      </c>
    </row>
    <row r="154" spans="1:10">
      <c r="A154" s="11" t="s">
        <v>193</v>
      </c>
      <c r="B154" s="39">
        <v>45714</v>
      </c>
      <c r="C154" s="43" t="s">
        <v>1522</v>
      </c>
      <c r="D154" s="54" t="s">
        <v>22</v>
      </c>
      <c r="E154" s="43">
        <v>1.46</v>
      </c>
      <c r="F154" s="43" t="s">
        <v>18</v>
      </c>
      <c r="G154" s="43"/>
      <c r="H154" s="61">
        <f t="shared" si="28"/>
        <v>100000</v>
      </c>
      <c r="I154" s="14">
        <f t="shared" si="29"/>
        <v>-100000</v>
      </c>
      <c r="J154" s="15">
        <f t="shared" si="30"/>
        <v>2139000</v>
      </c>
    </row>
    <row r="155" spans="1:10">
      <c r="A155" s="11" t="s">
        <v>194</v>
      </c>
      <c r="B155" s="39">
        <v>45714</v>
      </c>
      <c r="C155" s="43" t="s">
        <v>1523</v>
      </c>
      <c r="D155" s="13" t="s">
        <v>15</v>
      </c>
      <c r="E155" s="43">
        <v>3</v>
      </c>
      <c r="F155" s="43" t="s">
        <v>18</v>
      </c>
      <c r="G155" s="43"/>
      <c r="H155" s="61">
        <f t="shared" si="28"/>
        <v>100000</v>
      </c>
      <c r="I155" s="14">
        <f t="shared" si="29"/>
        <v>-100000</v>
      </c>
      <c r="J155" s="15">
        <f t="shared" si="30"/>
        <v>2039000</v>
      </c>
    </row>
    <row r="156" spans="1:10">
      <c r="A156" s="11" t="s">
        <v>195</v>
      </c>
      <c r="B156" s="39">
        <v>45714</v>
      </c>
      <c r="C156" s="43" t="s">
        <v>1523</v>
      </c>
      <c r="D156" s="54" t="s">
        <v>81</v>
      </c>
      <c r="E156" s="43">
        <v>1.62</v>
      </c>
      <c r="F156" s="43" t="s">
        <v>18</v>
      </c>
      <c r="G156" s="43"/>
      <c r="H156" s="61">
        <f t="shared" si="28"/>
        <v>100000</v>
      </c>
      <c r="I156" s="14">
        <f t="shared" si="29"/>
        <v>-100000</v>
      </c>
      <c r="J156" s="15">
        <f t="shared" si="30"/>
        <v>1939000</v>
      </c>
    </row>
    <row r="157" spans="1:10">
      <c r="A157" s="11" t="s">
        <v>196</v>
      </c>
      <c r="B157" s="39">
        <v>45714</v>
      </c>
      <c r="C157" s="43" t="s">
        <v>1523</v>
      </c>
      <c r="D157" s="54" t="s">
        <v>22</v>
      </c>
      <c r="E157" s="43">
        <v>3.15</v>
      </c>
      <c r="F157" s="43" t="s">
        <v>18</v>
      </c>
      <c r="G157" s="43"/>
      <c r="H157" s="61">
        <f t="shared" si="28"/>
        <v>100000</v>
      </c>
      <c r="I157" s="14">
        <f t="shared" si="29"/>
        <v>-100000</v>
      </c>
      <c r="J157" s="15">
        <f t="shared" si="30"/>
        <v>1839000</v>
      </c>
    </row>
    <row r="158" spans="1:10">
      <c r="A158" s="11" t="s">
        <v>197</v>
      </c>
      <c r="B158" s="39">
        <v>45714</v>
      </c>
      <c r="C158" s="43" t="s">
        <v>1524</v>
      </c>
      <c r="D158" s="54" t="s">
        <v>20</v>
      </c>
      <c r="E158" s="43">
        <v>1.74</v>
      </c>
      <c r="F158" s="43" t="s">
        <v>16</v>
      </c>
      <c r="G158" s="43"/>
      <c r="H158" s="61">
        <f t="shared" si="28"/>
        <v>100000</v>
      </c>
      <c r="I158" s="14">
        <f t="shared" si="29"/>
        <v>74000</v>
      </c>
      <c r="J158" s="15">
        <f t="shared" si="30"/>
        <v>1913000</v>
      </c>
    </row>
    <row r="159" spans="1:10">
      <c r="A159" s="11" t="s">
        <v>198</v>
      </c>
      <c r="B159" s="39">
        <v>45714</v>
      </c>
      <c r="C159" s="43" t="s">
        <v>1520</v>
      </c>
      <c r="D159" s="13" t="s">
        <v>15</v>
      </c>
      <c r="E159" s="43">
        <v>2.0299999999999998</v>
      </c>
      <c r="F159" s="43" t="s">
        <v>16</v>
      </c>
      <c r="G159" s="58">
        <v>1.7</v>
      </c>
      <c r="H159" s="61">
        <f t="shared" si="28"/>
        <v>100000</v>
      </c>
      <c r="I159" s="14">
        <f t="shared" si="29"/>
        <v>70000</v>
      </c>
      <c r="J159" s="15">
        <f t="shared" si="30"/>
        <v>1983000</v>
      </c>
    </row>
    <row r="160" spans="1:10" ht="15" thickBot="1">
      <c r="A160" s="11" t="s">
        <v>199</v>
      </c>
      <c r="B160" s="42">
        <v>45714</v>
      </c>
      <c r="C160" s="44" t="s">
        <v>1520</v>
      </c>
      <c r="D160" s="55" t="s">
        <v>112</v>
      </c>
      <c r="E160" s="44">
        <v>2.7</v>
      </c>
      <c r="F160" s="44" t="s">
        <v>18</v>
      </c>
      <c r="G160" s="44"/>
      <c r="H160" s="61">
        <f t="shared" si="28"/>
        <v>100000</v>
      </c>
      <c r="I160" s="14">
        <f t="shared" si="29"/>
        <v>-100000</v>
      </c>
      <c r="J160" s="15">
        <f t="shared" si="30"/>
        <v>1883000</v>
      </c>
    </row>
    <row r="161" spans="1:10" ht="15" thickTop="1">
      <c r="A161" s="11" t="s">
        <v>200</v>
      </c>
      <c r="B161" s="39">
        <v>45715</v>
      </c>
      <c r="C161" s="43" t="s">
        <v>1525</v>
      </c>
      <c r="D161" s="54" t="s">
        <v>25</v>
      </c>
      <c r="E161" s="43">
        <v>1.72</v>
      </c>
      <c r="F161" s="43" t="s">
        <v>16</v>
      </c>
      <c r="G161" s="58">
        <v>1.6</v>
      </c>
      <c r="H161" s="61">
        <f t="shared" ref="H161:H177" si="31">$C$3</f>
        <v>100000</v>
      </c>
      <c r="I161" s="14">
        <f t="shared" si="29"/>
        <v>60000.000000000007</v>
      </c>
      <c r="J161" s="15">
        <f t="shared" si="30"/>
        <v>1943000</v>
      </c>
    </row>
    <row r="162" spans="1:10">
      <c r="A162" s="11" t="s">
        <v>201</v>
      </c>
      <c r="B162" s="39">
        <v>45715</v>
      </c>
      <c r="C162" s="43" t="s">
        <v>1526</v>
      </c>
      <c r="D162" s="54" t="s">
        <v>25</v>
      </c>
      <c r="E162" s="43">
        <v>1.69</v>
      </c>
      <c r="F162" s="43" t="s">
        <v>16</v>
      </c>
      <c r="G162" s="43"/>
      <c r="H162" s="61">
        <f t="shared" si="31"/>
        <v>100000</v>
      </c>
      <c r="I162" s="14">
        <f t="shared" si="29"/>
        <v>69000</v>
      </c>
      <c r="J162" s="15">
        <f t="shared" si="30"/>
        <v>2012000</v>
      </c>
    </row>
    <row r="163" spans="1:10">
      <c r="A163" s="11" t="s">
        <v>202</v>
      </c>
      <c r="B163" s="39">
        <v>45715</v>
      </c>
      <c r="C163" s="43" t="s">
        <v>1527</v>
      </c>
      <c r="D163" s="54" t="s">
        <v>25</v>
      </c>
      <c r="E163" s="43">
        <v>1.76</v>
      </c>
      <c r="F163" s="43" t="s">
        <v>16</v>
      </c>
      <c r="G163" s="43"/>
      <c r="H163" s="61">
        <f t="shared" si="31"/>
        <v>100000</v>
      </c>
      <c r="I163" s="14">
        <f t="shared" si="29"/>
        <v>76000</v>
      </c>
      <c r="J163" s="15">
        <f t="shared" si="30"/>
        <v>2088000</v>
      </c>
    </row>
    <row r="164" spans="1:10">
      <c r="A164" s="11" t="s">
        <v>203</v>
      </c>
      <c r="B164" s="39">
        <v>45715</v>
      </c>
      <c r="C164" s="43" t="s">
        <v>1528</v>
      </c>
      <c r="D164" s="54" t="s">
        <v>22</v>
      </c>
      <c r="E164" s="43">
        <v>1.73</v>
      </c>
      <c r="F164" s="43" t="s">
        <v>16</v>
      </c>
      <c r="G164" s="58">
        <v>1.55</v>
      </c>
      <c r="H164" s="61">
        <f t="shared" si="31"/>
        <v>100000</v>
      </c>
      <c r="I164" s="14">
        <f t="shared" si="29"/>
        <v>55000.000000000007</v>
      </c>
      <c r="J164" s="15">
        <f t="shared" si="30"/>
        <v>2143000</v>
      </c>
    </row>
    <row r="165" spans="1:10">
      <c r="A165" s="11" t="s">
        <v>204</v>
      </c>
      <c r="B165" s="39">
        <v>45715</v>
      </c>
      <c r="C165" s="43" t="s">
        <v>1529</v>
      </c>
      <c r="D165" s="54" t="s">
        <v>25</v>
      </c>
      <c r="E165" s="43">
        <v>1.79</v>
      </c>
      <c r="F165" s="43" t="s">
        <v>18</v>
      </c>
      <c r="G165" s="43"/>
      <c r="H165" s="61">
        <f t="shared" si="31"/>
        <v>100000</v>
      </c>
      <c r="I165" s="14">
        <f t="shared" si="29"/>
        <v>-100000</v>
      </c>
      <c r="J165" s="15">
        <f t="shared" si="30"/>
        <v>2043000</v>
      </c>
    </row>
    <row r="166" spans="1:10" ht="15" thickBot="1">
      <c r="A166" s="11" t="s">
        <v>205</v>
      </c>
      <c r="B166" s="42">
        <v>45715</v>
      </c>
      <c r="C166" s="44" t="s">
        <v>1530</v>
      </c>
      <c r="D166" s="55" t="s">
        <v>22</v>
      </c>
      <c r="E166" s="44">
        <v>1.68</v>
      </c>
      <c r="F166" s="44" t="s">
        <v>18</v>
      </c>
      <c r="G166" s="44"/>
      <c r="H166" s="61">
        <f t="shared" si="31"/>
        <v>100000</v>
      </c>
      <c r="I166" s="14">
        <f t="shared" si="29"/>
        <v>-100000</v>
      </c>
      <c r="J166" s="15">
        <f t="shared" si="30"/>
        <v>1943000</v>
      </c>
    </row>
    <row r="167" spans="1:10" ht="15" thickTop="1">
      <c r="A167" s="11" t="s">
        <v>206</v>
      </c>
      <c r="B167" s="39">
        <v>45716</v>
      </c>
      <c r="C167" s="43" t="s">
        <v>1488</v>
      </c>
      <c r="D167" s="13" t="s">
        <v>15</v>
      </c>
      <c r="E167" s="43">
        <v>2.1</v>
      </c>
      <c r="F167" s="43" t="s">
        <v>16</v>
      </c>
      <c r="G167" s="58">
        <v>2</v>
      </c>
      <c r="H167" s="61">
        <f t="shared" si="31"/>
        <v>100000</v>
      </c>
      <c r="I167" s="14">
        <f t="shared" si="29"/>
        <v>100000</v>
      </c>
      <c r="J167" s="15">
        <f t="shared" si="30"/>
        <v>2043000</v>
      </c>
    </row>
    <row r="168" spans="1:10">
      <c r="A168" s="11" t="s">
        <v>207</v>
      </c>
      <c r="B168" s="39">
        <v>45716</v>
      </c>
      <c r="C168" s="43" t="s">
        <v>1488</v>
      </c>
      <c r="D168" s="54" t="s">
        <v>22</v>
      </c>
      <c r="E168" s="43">
        <v>1.71</v>
      </c>
      <c r="F168" s="43" t="s">
        <v>16</v>
      </c>
      <c r="G168" s="58">
        <v>1.6</v>
      </c>
      <c r="H168" s="61">
        <f t="shared" si="31"/>
        <v>100000</v>
      </c>
      <c r="I168" s="14">
        <f t="shared" si="29"/>
        <v>60000.000000000007</v>
      </c>
      <c r="J168" s="15">
        <f t="shared" si="30"/>
        <v>2103000</v>
      </c>
    </row>
    <row r="169" spans="1:10">
      <c r="A169" s="11" t="s">
        <v>208</v>
      </c>
      <c r="B169" s="39">
        <v>45716</v>
      </c>
      <c r="C169" s="43" t="s">
        <v>1489</v>
      </c>
      <c r="D169" s="13" t="s">
        <v>15</v>
      </c>
      <c r="E169" s="43">
        <v>2.16</v>
      </c>
      <c r="F169" s="43" t="s">
        <v>18</v>
      </c>
      <c r="G169" s="43"/>
      <c r="H169" s="61">
        <f t="shared" si="31"/>
        <v>100000</v>
      </c>
      <c r="I169" s="14">
        <f t="shared" si="29"/>
        <v>-100000</v>
      </c>
      <c r="J169" s="15">
        <f t="shared" si="30"/>
        <v>2003000</v>
      </c>
    </row>
    <row r="170" spans="1:10">
      <c r="A170" s="11" t="s">
        <v>209</v>
      </c>
      <c r="B170" s="39">
        <v>45716</v>
      </c>
      <c r="C170" s="43" t="s">
        <v>1489</v>
      </c>
      <c r="D170" s="54" t="s">
        <v>22</v>
      </c>
      <c r="E170" s="43">
        <v>1.75</v>
      </c>
      <c r="F170" s="43" t="s">
        <v>18</v>
      </c>
      <c r="G170" s="43"/>
      <c r="H170" s="61">
        <f t="shared" si="31"/>
        <v>100000</v>
      </c>
      <c r="I170" s="14">
        <f t="shared" si="29"/>
        <v>-100000</v>
      </c>
      <c r="J170" s="15">
        <f t="shared" si="30"/>
        <v>1903000</v>
      </c>
    </row>
    <row r="171" spans="1:10">
      <c r="A171" s="11" t="s">
        <v>210</v>
      </c>
      <c r="B171" s="39">
        <v>45716</v>
      </c>
      <c r="C171" s="43" t="s">
        <v>1489</v>
      </c>
      <c r="D171" s="54" t="s">
        <v>20</v>
      </c>
      <c r="E171" s="43">
        <v>1.59</v>
      </c>
      <c r="F171" s="43" t="s">
        <v>18</v>
      </c>
      <c r="G171" s="43"/>
      <c r="H171" s="61">
        <f t="shared" si="31"/>
        <v>100000</v>
      </c>
      <c r="I171" s="14">
        <f t="shared" si="29"/>
        <v>-100000</v>
      </c>
      <c r="J171" s="15">
        <f t="shared" si="30"/>
        <v>1803000</v>
      </c>
    </row>
    <row r="172" spans="1:10">
      <c r="A172" s="11" t="s">
        <v>211</v>
      </c>
      <c r="B172" s="39">
        <v>45716</v>
      </c>
      <c r="C172" s="43" t="s">
        <v>1490</v>
      </c>
      <c r="D172" s="54" t="s">
        <v>81</v>
      </c>
      <c r="E172" s="43">
        <v>1.72</v>
      </c>
      <c r="F172" s="43" t="s">
        <v>16</v>
      </c>
      <c r="G172" s="58">
        <v>1.5</v>
      </c>
      <c r="H172" s="61">
        <f t="shared" si="31"/>
        <v>100000</v>
      </c>
      <c r="I172" s="14">
        <f t="shared" si="29"/>
        <v>50000</v>
      </c>
      <c r="J172" s="15">
        <f t="shared" si="30"/>
        <v>1853000</v>
      </c>
    </row>
    <row r="173" spans="1:10">
      <c r="A173" s="11" t="s">
        <v>212</v>
      </c>
      <c r="B173" s="39">
        <v>45716</v>
      </c>
      <c r="C173" s="43" t="s">
        <v>1491</v>
      </c>
      <c r="D173" s="54" t="s">
        <v>25</v>
      </c>
      <c r="E173" s="43">
        <v>2.02</v>
      </c>
      <c r="F173" s="43" t="s">
        <v>16</v>
      </c>
      <c r="G173" s="43"/>
      <c r="H173" s="61">
        <f t="shared" si="31"/>
        <v>100000</v>
      </c>
      <c r="I173" s="14">
        <f t="shared" si="29"/>
        <v>102000</v>
      </c>
      <c r="J173" s="15">
        <f t="shared" si="30"/>
        <v>1955000</v>
      </c>
    </row>
    <row r="174" spans="1:10">
      <c r="A174" s="11" t="s">
        <v>213</v>
      </c>
      <c r="B174" s="39">
        <v>45716</v>
      </c>
      <c r="C174" s="43" t="s">
        <v>1492</v>
      </c>
      <c r="D174" s="54" t="s">
        <v>25</v>
      </c>
      <c r="E174" s="43">
        <v>1.93</v>
      </c>
      <c r="F174" s="43" t="s">
        <v>18</v>
      </c>
      <c r="G174" s="43"/>
      <c r="H174" s="61">
        <f t="shared" si="31"/>
        <v>100000</v>
      </c>
      <c r="I174" s="14">
        <f t="shared" si="29"/>
        <v>-100000</v>
      </c>
      <c r="J174" s="15">
        <f t="shared" si="30"/>
        <v>1855000</v>
      </c>
    </row>
    <row r="175" spans="1:10">
      <c r="A175" s="11" t="s">
        <v>214</v>
      </c>
      <c r="B175" s="39">
        <v>45716</v>
      </c>
      <c r="C175" s="43" t="s">
        <v>1492</v>
      </c>
      <c r="D175" s="54" t="s">
        <v>85</v>
      </c>
      <c r="E175" s="43">
        <v>6</v>
      </c>
      <c r="F175" s="43" t="s">
        <v>18</v>
      </c>
      <c r="G175" s="43"/>
      <c r="H175" s="61">
        <f t="shared" si="31"/>
        <v>100000</v>
      </c>
      <c r="I175" s="14">
        <f t="shared" si="29"/>
        <v>-100000</v>
      </c>
      <c r="J175" s="15">
        <f t="shared" si="30"/>
        <v>1755000</v>
      </c>
    </row>
    <row r="176" spans="1:10">
      <c r="A176" s="11" t="s">
        <v>215</v>
      </c>
      <c r="B176" s="39">
        <v>45716</v>
      </c>
      <c r="C176" s="43" t="s">
        <v>1493</v>
      </c>
      <c r="D176" s="13" t="s">
        <v>15</v>
      </c>
      <c r="E176" s="43">
        <v>2.19</v>
      </c>
      <c r="F176" s="43" t="s">
        <v>16</v>
      </c>
      <c r="G176" s="43"/>
      <c r="H176" s="61">
        <f t="shared" si="31"/>
        <v>100000</v>
      </c>
      <c r="I176" s="14">
        <f t="shared" si="29"/>
        <v>119000</v>
      </c>
      <c r="J176" s="15">
        <f t="shared" si="30"/>
        <v>1874000</v>
      </c>
    </row>
    <row r="177" spans="1:10" ht="15" thickBot="1">
      <c r="A177" s="11" t="s">
        <v>216</v>
      </c>
      <c r="B177" s="42">
        <v>45716</v>
      </c>
      <c r="C177" s="44" t="s">
        <v>1493</v>
      </c>
      <c r="D177" s="55" t="s">
        <v>22</v>
      </c>
      <c r="E177" s="44">
        <v>1.83</v>
      </c>
      <c r="F177" s="44" t="s">
        <v>16</v>
      </c>
      <c r="G177" s="44"/>
      <c r="H177" s="61">
        <f t="shared" si="31"/>
        <v>100000</v>
      </c>
      <c r="I177" s="14">
        <f t="shared" si="29"/>
        <v>83000</v>
      </c>
      <c r="J177" s="15">
        <f t="shared" si="30"/>
        <v>1957000</v>
      </c>
    </row>
    <row r="178" spans="1:10" ht="15" thickTop="1">
      <c r="A178" s="11" t="s">
        <v>217</v>
      </c>
      <c r="B178" s="39"/>
      <c r="C178" s="43"/>
      <c r="D178" s="54"/>
      <c r="E178" s="43"/>
      <c r="F178" s="43"/>
      <c r="G178" s="43"/>
      <c r="H178" s="47"/>
      <c r="I178" s="14"/>
      <c r="J178" s="15"/>
    </row>
    <row r="179" spans="1:10">
      <c r="A179" s="11" t="s">
        <v>218</v>
      </c>
      <c r="B179" s="39"/>
      <c r="C179" s="43"/>
      <c r="D179" s="13"/>
      <c r="E179" s="43"/>
      <c r="F179" s="43"/>
      <c r="G179" s="43"/>
      <c r="H179" s="47"/>
      <c r="I179" s="14"/>
      <c r="J179" s="15"/>
    </row>
    <row r="180" spans="1:10">
      <c r="A180" s="11" t="s">
        <v>219</v>
      </c>
      <c r="B180" s="39"/>
      <c r="C180" s="43"/>
      <c r="D180" s="54"/>
      <c r="E180" s="43"/>
      <c r="F180" s="43"/>
      <c r="G180" s="43"/>
      <c r="H180" s="47"/>
      <c r="I180" s="14"/>
      <c r="J180" s="15"/>
    </row>
    <row r="181" spans="1:10">
      <c r="A181" s="11" t="s">
        <v>220</v>
      </c>
      <c r="B181" s="39"/>
      <c r="C181" s="43"/>
      <c r="D181" s="54"/>
      <c r="E181" s="43"/>
      <c r="F181" s="43"/>
      <c r="G181" s="43"/>
      <c r="H181" s="47"/>
      <c r="I181" s="14"/>
      <c r="J181" s="15"/>
    </row>
    <row r="182" spans="1:10">
      <c r="A182" s="11" t="s">
        <v>221</v>
      </c>
      <c r="B182" s="39"/>
      <c r="C182" s="43"/>
      <c r="D182" s="43"/>
      <c r="E182" s="43"/>
      <c r="F182" s="43"/>
      <c r="G182" s="43"/>
      <c r="H182" s="47"/>
      <c r="I182" s="14"/>
      <c r="J182" s="15"/>
    </row>
    <row r="183" spans="1:10">
      <c r="A183" s="11" t="s">
        <v>222</v>
      </c>
      <c r="B183" s="39"/>
      <c r="C183" s="43"/>
      <c r="D183" s="43"/>
      <c r="E183" s="43"/>
      <c r="F183" s="43"/>
      <c r="G183" s="43"/>
      <c r="H183" s="47"/>
      <c r="I183" s="14"/>
      <c r="J183" s="15"/>
    </row>
    <row r="184" spans="1:10">
      <c r="A184" s="11" t="s">
        <v>223</v>
      </c>
      <c r="B184" s="39"/>
      <c r="C184" s="43"/>
      <c r="D184" s="43"/>
      <c r="E184" s="43"/>
      <c r="F184" s="43"/>
      <c r="G184" s="43"/>
      <c r="H184" s="47"/>
      <c r="I184" s="14"/>
      <c r="J184" s="15"/>
    </row>
    <row r="185" spans="1:10">
      <c r="A185" s="11" t="s">
        <v>224</v>
      </c>
      <c r="B185" s="39"/>
      <c r="C185" s="43"/>
      <c r="D185" s="43"/>
      <c r="E185" s="43"/>
      <c r="F185" s="43"/>
      <c r="G185" s="43"/>
      <c r="H185" s="47"/>
      <c r="I185" s="14"/>
      <c r="J185" s="15"/>
    </row>
    <row r="186" spans="1:10">
      <c r="A186" s="11" t="s">
        <v>225</v>
      </c>
      <c r="B186" s="39"/>
      <c r="C186" s="43"/>
      <c r="D186" s="54"/>
      <c r="E186" s="43"/>
      <c r="F186" s="43"/>
      <c r="G186" s="43"/>
      <c r="H186" s="47"/>
      <c r="I186" s="14"/>
      <c r="J186" s="15"/>
    </row>
    <row r="187" spans="1:10">
      <c r="A187" s="11" t="s">
        <v>226</v>
      </c>
      <c r="B187" s="39"/>
      <c r="C187" s="43"/>
      <c r="D187" s="54"/>
      <c r="E187" s="43"/>
      <c r="F187" s="43"/>
      <c r="G187" s="43"/>
      <c r="H187" s="47"/>
      <c r="I187" s="14"/>
      <c r="J187" s="15"/>
    </row>
    <row r="188" spans="1:10">
      <c r="A188" s="11" t="s">
        <v>227</v>
      </c>
      <c r="B188" s="39"/>
      <c r="C188" s="43"/>
      <c r="D188" s="54"/>
      <c r="E188" s="43"/>
      <c r="F188" s="43"/>
      <c r="G188" s="43"/>
      <c r="H188" s="47"/>
      <c r="I188" s="14"/>
      <c r="J188" s="15"/>
    </row>
    <row r="189" spans="1:10">
      <c r="A189" s="11" t="s">
        <v>228</v>
      </c>
      <c r="B189" s="39"/>
      <c r="C189" s="43"/>
      <c r="D189" s="13"/>
      <c r="E189" s="43"/>
      <c r="F189" s="43"/>
      <c r="G189" s="43"/>
      <c r="H189" s="47"/>
      <c r="I189" s="14"/>
      <c r="J189" s="15"/>
    </row>
    <row r="190" spans="1:10">
      <c r="A190" s="11" t="s">
        <v>229</v>
      </c>
      <c r="B190" s="39"/>
      <c r="C190" s="43"/>
      <c r="D190" s="13"/>
      <c r="E190" s="43"/>
      <c r="F190" s="43"/>
      <c r="G190" s="43"/>
      <c r="H190" s="47"/>
      <c r="I190" s="14"/>
      <c r="J190" s="15"/>
    </row>
    <row r="191" spans="1:10">
      <c r="A191" s="11" t="s">
        <v>230</v>
      </c>
      <c r="B191" s="39"/>
      <c r="C191" s="43"/>
      <c r="D191" s="13"/>
      <c r="E191" s="43"/>
      <c r="F191" s="43"/>
      <c r="G191" s="43"/>
      <c r="H191" s="47"/>
      <c r="I191" s="14"/>
      <c r="J191" s="15"/>
    </row>
    <row r="192" spans="1:10">
      <c r="A192" s="11" t="s">
        <v>231</v>
      </c>
      <c r="B192" s="39"/>
      <c r="C192" s="43"/>
      <c r="D192" s="13"/>
      <c r="E192" s="43"/>
      <c r="F192" s="43"/>
      <c r="G192" s="43"/>
      <c r="H192" s="47"/>
      <c r="I192" s="14"/>
      <c r="J192" s="15"/>
    </row>
    <row r="193" spans="1:10">
      <c r="A193" s="11" t="s">
        <v>232</v>
      </c>
      <c r="B193" s="39"/>
      <c r="C193" s="43"/>
      <c r="D193" s="54"/>
      <c r="E193" s="43"/>
      <c r="F193" s="43"/>
      <c r="G193" s="43"/>
      <c r="H193" s="47"/>
      <c r="I193" s="14"/>
      <c r="J193" s="15"/>
    </row>
    <row r="194" spans="1:10">
      <c r="A194" s="11" t="s">
        <v>233</v>
      </c>
      <c r="B194" s="39"/>
      <c r="C194" s="43"/>
      <c r="D194" s="54"/>
      <c r="E194" s="43"/>
      <c r="F194" s="43"/>
      <c r="G194" s="43"/>
      <c r="H194" s="47"/>
      <c r="I194" s="14"/>
      <c r="J194" s="15"/>
    </row>
    <row r="195" spans="1:10">
      <c r="A195" s="11" t="s">
        <v>234</v>
      </c>
      <c r="B195" s="39"/>
      <c r="C195" s="43"/>
      <c r="D195" s="13"/>
      <c r="E195" s="43"/>
      <c r="F195" s="43"/>
      <c r="G195" s="43"/>
      <c r="H195" s="47"/>
      <c r="I195" s="14"/>
      <c r="J195" s="15"/>
    </row>
    <row r="196" spans="1:10">
      <c r="A196" s="11" t="s">
        <v>235</v>
      </c>
      <c r="B196" s="39"/>
      <c r="C196" s="43"/>
      <c r="D196" s="54"/>
      <c r="E196" s="43"/>
      <c r="F196" s="43"/>
      <c r="G196" s="43"/>
      <c r="H196" s="47"/>
      <c r="I196" s="14"/>
      <c r="J196" s="15"/>
    </row>
    <row r="197" spans="1:10">
      <c r="A197" s="11" t="s">
        <v>236</v>
      </c>
      <c r="B197" s="39"/>
      <c r="C197" s="43"/>
      <c r="D197" s="13"/>
      <c r="E197" s="43"/>
      <c r="F197" s="43"/>
      <c r="G197" s="43"/>
      <c r="H197" s="47"/>
      <c r="I197" s="14"/>
      <c r="J197" s="15"/>
    </row>
    <row r="198" spans="1:10">
      <c r="A198" s="11" t="s">
        <v>237</v>
      </c>
      <c r="B198" s="39"/>
      <c r="C198" s="43"/>
      <c r="D198" s="13"/>
      <c r="E198" s="43"/>
      <c r="F198" s="43"/>
      <c r="G198" s="43"/>
      <c r="H198" s="47"/>
      <c r="I198" s="14"/>
      <c r="J198" s="15"/>
    </row>
    <row r="199" spans="1:10">
      <c r="A199" s="11" t="s">
        <v>238</v>
      </c>
      <c r="B199" s="39"/>
      <c r="C199" s="43"/>
      <c r="D199" s="43"/>
      <c r="E199" s="43"/>
      <c r="F199" s="43"/>
      <c r="G199" s="43"/>
      <c r="H199" s="47"/>
      <c r="I199" s="14"/>
      <c r="J199" s="15"/>
    </row>
    <row r="200" spans="1:10">
      <c r="A200" s="11" t="s">
        <v>239</v>
      </c>
      <c r="B200" s="39"/>
      <c r="C200" s="43"/>
      <c r="D200" s="13"/>
      <c r="E200" s="43"/>
      <c r="F200" s="43"/>
      <c r="G200" s="43"/>
      <c r="H200" s="47"/>
      <c r="I200" s="14"/>
      <c r="J200" s="15"/>
    </row>
    <row r="201" spans="1:10">
      <c r="A201" s="11" t="s">
        <v>240</v>
      </c>
      <c r="B201" s="39"/>
      <c r="C201" s="43"/>
      <c r="D201" s="54"/>
      <c r="E201" s="43"/>
      <c r="F201" s="43"/>
      <c r="G201" s="43"/>
      <c r="H201" s="47"/>
      <c r="I201" s="14"/>
      <c r="J201" s="15"/>
    </row>
    <row r="202" spans="1:10">
      <c r="A202" s="11" t="s">
        <v>241</v>
      </c>
      <c r="B202" s="39"/>
      <c r="C202" s="43"/>
      <c r="D202" s="54"/>
      <c r="E202" s="43"/>
      <c r="F202" s="43"/>
      <c r="G202" s="43"/>
      <c r="H202" s="47"/>
      <c r="I202" s="14"/>
      <c r="J202" s="15"/>
    </row>
    <row r="203" spans="1:10">
      <c r="A203" s="11" t="s">
        <v>242</v>
      </c>
      <c r="B203" s="39"/>
      <c r="C203" s="43"/>
      <c r="D203" s="13"/>
      <c r="E203" s="43"/>
      <c r="F203" s="43"/>
      <c r="G203" s="43"/>
      <c r="H203" s="56"/>
      <c r="I203" s="14"/>
      <c r="J203" s="15"/>
    </row>
    <row r="204" spans="1:10">
      <c r="A204" s="11" t="s">
        <v>243</v>
      </c>
      <c r="B204" s="39"/>
      <c r="C204" s="43"/>
      <c r="D204" s="13"/>
      <c r="E204" s="43"/>
      <c r="F204" s="43"/>
      <c r="G204" s="43"/>
      <c r="H204" s="56"/>
      <c r="I204" s="14"/>
      <c r="J204" s="15"/>
    </row>
    <row r="205" spans="1:10">
      <c r="A205" s="11" t="s">
        <v>244</v>
      </c>
      <c r="B205" s="39"/>
      <c r="C205" s="43"/>
      <c r="D205" s="13"/>
      <c r="E205" s="43"/>
      <c r="F205" s="43"/>
      <c r="G205" s="43"/>
      <c r="H205" s="56"/>
      <c r="I205" s="14"/>
      <c r="J205" s="15"/>
    </row>
    <row r="206" spans="1:10">
      <c r="A206" s="11" t="s">
        <v>245</v>
      </c>
      <c r="B206" s="39"/>
      <c r="C206" s="43"/>
      <c r="D206" s="54"/>
      <c r="E206" s="43"/>
      <c r="F206" s="43"/>
      <c r="G206" s="43"/>
      <c r="H206" s="47"/>
      <c r="I206" s="14"/>
      <c r="J206" s="15"/>
    </row>
    <row r="207" spans="1:10">
      <c r="A207" s="11" t="s">
        <v>246</v>
      </c>
      <c r="B207" s="39"/>
      <c r="C207" s="43"/>
      <c r="D207" s="54"/>
      <c r="E207" s="43"/>
      <c r="F207" s="43"/>
      <c r="G207" s="43"/>
      <c r="H207" s="47"/>
      <c r="I207" s="14"/>
      <c r="J207" s="15"/>
    </row>
    <row r="208" spans="1:10">
      <c r="A208" s="11" t="s">
        <v>247</v>
      </c>
      <c r="B208" s="39"/>
      <c r="C208" s="43"/>
      <c r="D208" s="13"/>
      <c r="E208" s="43"/>
      <c r="F208" s="43"/>
      <c r="G208" s="43"/>
      <c r="H208" s="47"/>
      <c r="I208" s="14"/>
      <c r="J208" s="15"/>
    </row>
    <row r="209" spans="1:10">
      <c r="A209" s="11" t="s">
        <v>248</v>
      </c>
      <c r="B209" s="39"/>
      <c r="C209" s="43"/>
      <c r="D209" s="54"/>
      <c r="E209" s="43"/>
      <c r="F209" s="43"/>
      <c r="G209" s="43"/>
      <c r="H209" s="47"/>
      <c r="I209" s="14"/>
      <c r="J209" s="15"/>
    </row>
    <row r="210" spans="1:10">
      <c r="A210" s="11" t="s">
        <v>249</v>
      </c>
      <c r="B210" s="39"/>
      <c r="C210" s="43"/>
      <c r="D210" s="13"/>
      <c r="E210" s="43"/>
      <c r="F210" s="43"/>
      <c r="G210" s="43"/>
      <c r="H210" s="47"/>
      <c r="I210" s="14"/>
      <c r="J210" s="15"/>
    </row>
    <row r="211" spans="1:10">
      <c r="A211" s="11" t="s">
        <v>250</v>
      </c>
      <c r="B211" s="39"/>
      <c r="C211" s="43"/>
      <c r="D211" s="13"/>
      <c r="E211" s="43"/>
      <c r="F211" s="43"/>
      <c r="G211" s="43"/>
      <c r="H211" s="47"/>
      <c r="I211" s="14"/>
      <c r="J211" s="15"/>
    </row>
    <row r="212" spans="1:10" ht="15" thickBot="1">
      <c r="A212" s="11" t="s">
        <v>251</v>
      </c>
      <c r="B212" s="42"/>
      <c r="C212" s="44"/>
      <c r="D212" s="55"/>
      <c r="E212" s="44"/>
      <c r="F212" s="44"/>
      <c r="G212" s="44"/>
      <c r="H212" s="47"/>
      <c r="I212" s="14"/>
      <c r="J212" s="15"/>
    </row>
    <row r="213" spans="1:10" ht="15" thickTop="1">
      <c r="A213" s="11" t="s">
        <v>252</v>
      </c>
      <c r="B213" s="39"/>
      <c r="C213" s="43"/>
      <c r="D213" s="54"/>
      <c r="E213" s="43"/>
      <c r="F213" s="43"/>
      <c r="G213" s="43"/>
      <c r="H213" s="47"/>
      <c r="I213" s="14"/>
      <c r="J213" s="15"/>
    </row>
    <row r="214" spans="1:10">
      <c r="A214" s="11" t="s">
        <v>253</v>
      </c>
      <c r="B214" s="39"/>
      <c r="C214" s="43"/>
      <c r="D214" s="54"/>
      <c r="E214" s="43"/>
      <c r="F214" s="43"/>
      <c r="G214" s="43"/>
      <c r="H214" s="47"/>
      <c r="I214" s="14"/>
      <c r="J214" s="15"/>
    </row>
    <row r="215" spans="1:10">
      <c r="A215" s="11" t="s">
        <v>254</v>
      </c>
      <c r="B215" s="39"/>
      <c r="C215" s="43"/>
      <c r="D215" s="54"/>
      <c r="E215" s="43"/>
      <c r="F215" s="43"/>
      <c r="G215" s="43"/>
      <c r="H215" s="47"/>
      <c r="I215" s="14"/>
      <c r="J215" s="15"/>
    </row>
    <row r="216" spans="1:10">
      <c r="A216" s="11" t="s">
        <v>255</v>
      </c>
      <c r="B216" s="39"/>
      <c r="C216" s="43"/>
      <c r="D216" s="54"/>
      <c r="E216" s="43"/>
      <c r="F216" s="43"/>
      <c r="G216" s="43"/>
      <c r="H216" s="47"/>
      <c r="I216" s="14"/>
      <c r="J216" s="15"/>
    </row>
    <row r="217" spans="1:10">
      <c r="A217" s="11" t="s">
        <v>256</v>
      </c>
      <c r="B217" s="39"/>
      <c r="C217" s="43"/>
      <c r="D217" s="54"/>
      <c r="E217" s="43"/>
      <c r="F217" s="43"/>
      <c r="G217" s="43"/>
      <c r="H217" s="47"/>
      <c r="I217" s="14"/>
      <c r="J217" s="15"/>
    </row>
    <row r="218" spans="1:10">
      <c r="A218" s="11" t="s">
        <v>257</v>
      </c>
      <c r="B218" s="39"/>
      <c r="C218" s="43"/>
      <c r="D218" s="54"/>
      <c r="E218" s="43"/>
      <c r="F218" s="43"/>
      <c r="G218" s="43"/>
      <c r="H218" s="47"/>
      <c r="I218" s="14"/>
      <c r="J218" s="15"/>
    </row>
    <row r="219" spans="1:10">
      <c r="A219" s="11" t="s">
        <v>258</v>
      </c>
      <c r="B219" s="39"/>
      <c r="C219" s="43"/>
      <c r="D219" s="54"/>
      <c r="E219" s="43"/>
      <c r="F219" s="43"/>
      <c r="G219" s="43"/>
      <c r="H219" s="47"/>
      <c r="I219" s="14"/>
      <c r="J219" s="15"/>
    </row>
    <row r="220" spans="1:10">
      <c r="A220" s="11" t="s">
        <v>259</v>
      </c>
      <c r="B220" s="39"/>
      <c r="C220" s="43"/>
      <c r="D220" s="43"/>
      <c r="E220" s="43"/>
      <c r="F220" s="43"/>
      <c r="G220" s="43"/>
      <c r="H220" s="47"/>
      <c r="I220" s="14"/>
      <c r="J220" s="15"/>
    </row>
    <row r="221" spans="1:10">
      <c r="A221" s="11" t="s">
        <v>260</v>
      </c>
      <c r="B221" s="39"/>
      <c r="C221" s="43"/>
      <c r="D221" s="54"/>
      <c r="E221" s="43"/>
      <c r="F221" s="43"/>
      <c r="G221" s="45"/>
      <c r="H221" s="47"/>
      <c r="I221" s="14"/>
      <c r="J221" s="15"/>
    </row>
    <row r="222" spans="1:10" ht="15" thickBot="1">
      <c r="A222" s="11" t="s">
        <v>261</v>
      </c>
      <c r="B222" s="42"/>
      <c r="C222" s="44"/>
      <c r="D222" s="44"/>
      <c r="E222" s="44"/>
      <c r="F222" s="44"/>
      <c r="G222" s="44"/>
      <c r="H222" s="47"/>
      <c r="I222" s="14"/>
      <c r="J222" s="15"/>
    </row>
    <row r="223" spans="1:10" ht="15" thickTop="1">
      <c r="A223" s="11" t="s">
        <v>262</v>
      </c>
      <c r="B223" s="39"/>
      <c r="C223" s="43"/>
      <c r="D223" s="54"/>
      <c r="E223" s="43"/>
      <c r="F223" s="43"/>
      <c r="G223" s="43"/>
      <c r="H223" s="47"/>
      <c r="I223" s="14"/>
      <c r="J223" s="15"/>
    </row>
    <row r="224" spans="1:10">
      <c r="A224" s="11" t="s">
        <v>263</v>
      </c>
      <c r="B224" s="39"/>
      <c r="C224" s="43"/>
      <c r="D224" s="54"/>
      <c r="E224" s="43"/>
      <c r="F224" s="43"/>
      <c r="G224" s="43"/>
      <c r="H224" s="47"/>
      <c r="I224" s="14"/>
      <c r="J224" s="15"/>
    </row>
    <row r="225" spans="1:10">
      <c r="A225" s="11" t="s">
        <v>264</v>
      </c>
      <c r="B225" s="39"/>
      <c r="C225" s="43"/>
      <c r="D225" s="54"/>
      <c r="E225" s="43"/>
      <c r="F225" s="43"/>
      <c r="G225" s="43"/>
      <c r="H225" s="47"/>
      <c r="I225" s="14"/>
      <c r="J225" s="15"/>
    </row>
    <row r="226" spans="1:10">
      <c r="A226" s="11" t="s">
        <v>265</v>
      </c>
      <c r="B226" s="39"/>
      <c r="C226" s="43"/>
      <c r="D226" s="54"/>
      <c r="E226" s="43"/>
      <c r="F226" s="43"/>
      <c r="G226" s="43"/>
      <c r="H226" s="47"/>
      <c r="I226" s="14"/>
      <c r="J226" s="15"/>
    </row>
    <row r="227" spans="1:10">
      <c r="A227" s="11" t="s">
        <v>266</v>
      </c>
      <c r="B227" s="39"/>
      <c r="C227" s="43"/>
      <c r="D227" s="54"/>
      <c r="E227" s="43"/>
      <c r="F227" s="43"/>
      <c r="G227" s="43"/>
      <c r="H227" s="47"/>
      <c r="I227" s="14"/>
      <c r="J227" s="15"/>
    </row>
    <row r="228" spans="1:10" ht="15" thickBot="1">
      <c r="A228" s="11" t="s">
        <v>267</v>
      </c>
      <c r="B228" s="42"/>
      <c r="C228" s="44"/>
      <c r="D228" s="55"/>
      <c r="E228" s="44"/>
      <c r="F228" s="44"/>
      <c r="G228" s="44"/>
      <c r="H228" s="47"/>
      <c r="I228" s="14"/>
      <c r="J228" s="15"/>
    </row>
    <row r="229" spans="1:10" ht="15" thickTop="1">
      <c r="A229" s="11" t="s">
        <v>268</v>
      </c>
      <c r="B229" s="39"/>
      <c r="C229" s="43"/>
      <c r="D229" s="54"/>
      <c r="E229" s="43"/>
      <c r="F229" s="43"/>
      <c r="G229" s="43"/>
      <c r="H229" s="47"/>
      <c r="I229" s="14"/>
      <c r="J229" s="15"/>
    </row>
    <row r="230" spans="1:10">
      <c r="A230" s="11" t="s">
        <v>269</v>
      </c>
      <c r="B230" s="39"/>
      <c r="C230" s="43"/>
      <c r="D230" s="54"/>
      <c r="E230" s="43"/>
      <c r="F230" s="43"/>
      <c r="G230" s="43"/>
      <c r="H230" s="47"/>
      <c r="I230" s="14"/>
      <c r="J230" s="15"/>
    </row>
    <row r="231" spans="1:10" ht="15" thickBot="1">
      <c r="A231" s="11" t="s">
        <v>270</v>
      </c>
      <c r="B231" s="42"/>
      <c r="C231" s="44"/>
      <c r="D231" s="41"/>
      <c r="E231" s="44"/>
      <c r="F231" s="44"/>
      <c r="G231" s="44"/>
      <c r="H231" s="47"/>
      <c r="I231" s="14"/>
      <c r="J231" s="15"/>
    </row>
    <row r="232" spans="1:10" ht="15" thickTop="1">
      <c r="A232" s="11" t="s">
        <v>271</v>
      </c>
      <c r="B232" s="39"/>
      <c r="C232" s="43"/>
      <c r="D232" s="13"/>
      <c r="E232" s="43"/>
      <c r="F232" s="43"/>
      <c r="G232" s="43"/>
      <c r="H232" s="47"/>
      <c r="I232" s="14"/>
      <c r="J232" s="15"/>
    </row>
    <row r="233" spans="1:10">
      <c r="A233" s="11" t="s">
        <v>272</v>
      </c>
      <c r="B233" s="39"/>
      <c r="C233" s="43"/>
      <c r="D233" s="13"/>
      <c r="E233" s="43"/>
      <c r="F233" s="43"/>
      <c r="G233" s="43"/>
      <c r="H233" s="47"/>
      <c r="I233" s="14"/>
      <c r="J233" s="15"/>
    </row>
    <row r="234" spans="1:10">
      <c r="A234" s="11" t="s">
        <v>273</v>
      </c>
      <c r="B234" s="39"/>
      <c r="C234" s="43"/>
      <c r="D234" s="13"/>
      <c r="E234" s="43"/>
      <c r="F234" s="43"/>
      <c r="G234" s="43"/>
      <c r="H234" s="47"/>
      <c r="I234" s="14"/>
      <c r="J234" s="15"/>
    </row>
    <row r="235" spans="1:10">
      <c r="A235" s="11" t="s">
        <v>274</v>
      </c>
      <c r="B235" s="39"/>
      <c r="C235" s="43"/>
      <c r="D235" s="13"/>
      <c r="E235" s="43"/>
      <c r="F235" s="43"/>
      <c r="G235" s="43"/>
      <c r="H235" s="47"/>
      <c r="I235" s="14"/>
      <c r="J235" s="15"/>
    </row>
    <row r="236" spans="1:10">
      <c r="A236" s="11" t="s">
        <v>275</v>
      </c>
      <c r="B236" s="39"/>
      <c r="C236" s="43"/>
      <c r="D236" s="13"/>
      <c r="E236" s="43"/>
      <c r="F236" s="43"/>
      <c r="G236" s="43"/>
      <c r="H236" s="47"/>
      <c r="I236" s="14"/>
      <c r="J236" s="15"/>
    </row>
    <row r="237" spans="1:10" ht="15" thickBot="1">
      <c r="A237" s="11" t="s">
        <v>276</v>
      </c>
      <c r="B237" s="42"/>
      <c r="C237" s="44"/>
      <c r="D237" s="41"/>
      <c r="E237" s="44"/>
      <c r="F237" s="44"/>
      <c r="G237" s="44"/>
      <c r="H237" s="47"/>
      <c r="I237" s="14"/>
      <c r="J237" s="15"/>
    </row>
    <row r="238" spans="1:10" ht="15" thickTop="1">
      <c r="A238" s="11" t="s">
        <v>277</v>
      </c>
      <c r="B238" s="39"/>
      <c r="C238" s="43"/>
      <c r="D238" s="13"/>
      <c r="E238" s="43"/>
      <c r="F238" s="43"/>
      <c r="G238" s="43"/>
      <c r="H238" s="47"/>
      <c r="I238" s="14"/>
      <c r="J238" s="15"/>
    </row>
    <row r="239" spans="1:10">
      <c r="A239" s="11" t="s">
        <v>278</v>
      </c>
      <c r="B239" s="39"/>
      <c r="C239" s="43"/>
      <c r="D239" s="54"/>
      <c r="E239" s="43"/>
      <c r="F239" s="43"/>
      <c r="G239" s="43"/>
      <c r="H239" s="47"/>
      <c r="I239" s="14"/>
      <c r="J239" s="15"/>
    </row>
    <row r="240" spans="1:10">
      <c r="A240" s="11" t="s">
        <v>279</v>
      </c>
      <c r="B240" s="39"/>
      <c r="C240" s="43"/>
      <c r="D240" s="54"/>
      <c r="E240" s="43"/>
      <c r="F240" s="43"/>
      <c r="G240" s="58"/>
      <c r="H240" s="47"/>
      <c r="I240" s="14"/>
      <c r="J240" s="15"/>
    </row>
    <row r="241" spans="1:10">
      <c r="A241" s="11" t="s">
        <v>280</v>
      </c>
      <c r="B241" s="39"/>
      <c r="C241" s="43"/>
      <c r="D241" s="13"/>
      <c r="E241" s="43"/>
      <c r="F241" s="43"/>
      <c r="G241" s="43"/>
      <c r="H241" s="47"/>
      <c r="I241" s="14"/>
      <c r="J241" s="15"/>
    </row>
    <row r="242" spans="1:10">
      <c r="A242" s="11" t="s">
        <v>281</v>
      </c>
      <c r="B242" s="39"/>
      <c r="C242" s="43"/>
      <c r="D242" s="54"/>
      <c r="E242" s="43"/>
      <c r="F242" s="43"/>
      <c r="G242" s="43"/>
      <c r="H242" s="47"/>
      <c r="I242" s="14"/>
      <c r="J242" s="15"/>
    </row>
    <row r="243" spans="1:10" ht="15" thickBot="1">
      <c r="A243" s="11" t="s">
        <v>282</v>
      </c>
      <c r="B243" s="42"/>
      <c r="C243" s="44"/>
      <c r="D243" s="55"/>
      <c r="E243" s="44"/>
      <c r="F243" s="44"/>
      <c r="G243" s="44"/>
      <c r="H243" s="47"/>
      <c r="I243" s="14"/>
      <c r="J243" s="15"/>
    </row>
    <row r="244" spans="1:10" ht="15" thickTop="1">
      <c r="A244" s="11" t="s">
        <v>283</v>
      </c>
      <c r="B244" s="39"/>
      <c r="C244" s="43"/>
      <c r="D244" s="54"/>
      <c r="E244" s="43"/>
      <c r="F244" s="43"/>
      <c r="G244" s="43"/>
      <c r="H244" s="47"/>
      <c r="I244" s="14"/>
      <c r="J244" s="15"/>
    </row>
    <row r="245" spans="1:10">
      <c r="A245" s="11" t="s">
        <v>284</v>
      </c>
      <c r="B245" s="39"/>
      <c r="C245" s="43"/>
      <c r="D245" s="54"/>
      <c r="E245" s="43"/>
      <c r="F245" s="43"/>
      <c r="G245" s="43"/>
      <c r="H245" s="47"/>
      <c r="I245" s="14"/>
      <c r="J245" s="15"/>
    </row>
    <row r="246" spans="1:10">
      <c r="A246" s="11" t="s">
        <v>285</v>
      </c>
      <c r="B246" s="39"/>
      <c r="C246" s="43"/>
      <c r="D246" s="13"/>
      <c r="E246" s="43"/>
      <c r="F246" s="43"/>
      <c r="G246" s="43"/>
      <c r="H246" s="47"/>
      <c r="I246" s="14"/>
      <c r="J246" s="15"/>
    </row>
    <row r="247" spans="1:10">
      <c r="A247" s="11" t="s">
        <v>286</v>
      </c>
      <c r="B247" s="39"/>
      <c r="C247" s="43"/>
      <c r="D247" s="54"/>
      <c r="E247" s="43"/>
      <c r="F247" s="43"/>
      <c r="G247" s="45"/>
      <c r="H247" s="47"/>
      <c r="I247" s="14"/>
      <c r="J247" s="15"/>
    </row>
    <row r="248" spans="1:10" ht="15" thickBot="1">
      <c r="A248" s="11" t="s">
        <v>287</v>
      </c>
      <c r="B248" s="42"/>
      <c r="C248" s="44"/>
      <c r="D248" s="55"/>
      <c r="E248" s="44"/>
      <c r="F248" s="44"/>
      <c r="G248" s="60"/>
      <c r="H248" s="47"/>
      <c r="I248" s="14"/>
      <c r="J248" s="15"/>
    </row>
    <row r="249" spans="1:10" ht="15" thickTop="1">
      <c r="A249" s="11" t="s">
        <v>288</v>
      </c>
      <c r="B249" s="39"/>
      <c r="C249" s="43"/>
      <c r="D249" s="13"/>
      <c r="E249" s="43"/>
      <c r="F249" s="43"/>
      <c r="G249" s="58"/>
      <c r="H249" s="47"/>
      <c r="I249" s="14"/>
      <c r="J249" s="15"/>
    </row>
    <row r="250" spans="1:10">
      <c r="A250" s="11" t="s">
        <v>289</v>
      </c>
      <c r="B250" s="39"/>
      <c r="C250" s="43"/>
      <c r="D250" s="54"/>
      <c r="E250" s="43"/>
      <c r="F250" s="43"/>
      <c r="G250" s="58"/>
      <c r="H250" s="47"/>
      <c r="I250" s="14"/>
      <c r="J250" s="15"/>
    </row>
    <row r="251" spans="1:10">
      <c r="A251" s="11" t="s">
        <v>290</v>
      </c>
      <c r="B251" s="39"/>
      <c r="C251" s="43"/>
      <c r="D251" s="13"/>
      <c r="E251" s="43"/>
      <c r="F251" s="43"/>
      <c r="G251" s="43"/>
      <c r="H251" s="47"/>
      <c r="I251" s="14"/>
      <c r="J251" s="15"/>
    </row>
    <row r="252" spans="1:10">
      <c r="A252" s="11" t="s">
        <v>291</v>
      </c>
      <c r="B252" s="39"/>
      <c r="C252" s="43"/>
      <c r="D252" s="54"/>
      <c r="E252" s="43"/>
      <c r="F252" s="43"/>
      <c r="G252" s="43"/>
      <c r="H252" s="47"/>
      <c r="I252" s="14"/>
      <c r="J252" s="15"/>
    </row>
    <row r="253" spans="1:10">
      <c r="A253" s="11" t="s">
        <v>292</v>
      </c>
      <c r="B253" s="39"/>
      <c r="C253" s="43"/>
      <c r="D253" s="54"/>
      <c r="E253" s="43"/>
      <c r="F253" s="43"/>
      <c r="G253" s="43"/>
      <c r="H253" s="47"/>
      <c r="I253" s="14"/>
      <c r="J253" s="15"/>
    </row>
    <row r="254" spans="1:10">
      <c r="A254" s="11" t="s">
        <v>293</v>
      </c>
      <c r="B254" s="39"/>
      <c r="C254" s="43"/>
      <c r="D254" s="54"/>
      <c r="E254" s="43"/>
      <c r="F254" s="43"/>
      <c r="G254" s="58"/>
      <c r="H254" s="47"/>
      <c r="I254" s="14"/>
      <c r="J254" s="15"/>
    </row>
    <row r="255" spans="1:10">
      <c r="A255" s="11" t="s">
        <v>294</v>
      </c>
      <c r="B255" s="39"/>
      <c r="C255" s="43"/>
      <c r="D255" s="54"/>
      <c r="E255" s="43"/>
      <c r="F255" s="43"/>
      <c r="G255" s="43"/>
      <c r="H255" s="47"/>
      <c r="I255" s="14"/>
      <c r="J255" s="15"/>
    </row>
    <row r="256" spans="1:10">
      <c r="A256" s="11" t="s">
        <v>295</v>
      </c>
      <c r="B256" s="39"/>
      <c r="C256" s="43"/>
      <c r="D256" s="54"/>
      <c r="E256" s="43"/>
      <c r="F256" s="43"/>
      <c r="G256" s="43"/>
      <c r="H256" s="47"/>
      <c r="I256" s="14"/>
      <c r="J256" s="15"/>
    </row>
    <row r="257" spans="1:10">
      <c r="A257" s="11" t="s">
        <v>296</v>
      </c>
      <c r="B257" s="39"/>
      <c r="C257" s="43"/>
      <c r="D257" s="54"/>
      <c r="E257" s="43"/>
      <c r="F257" s="43"/>
      <c r="G257" s="43"/>
      <c r="H257" s="47"/>
      <c r="I257" s="14"/>
      <c r="J257" s="15"/>
    </row>
    <row r="258" spans="1:10">
      <c r="A258" s="11" t="s">
        <v>297</v>
      </c>
      <c r="B258" s="39"/>
      <c r="C258" s="43"/>
      <c r="D258" s="13"/>
      <c r="E258" s="43"/>
      <c r="F258" s="43"/>
      <c r="G258" s="43"/>
      <c r="H258" s="47"/>
      <c r="I258" s="14"/>
      <c r="J258" s="15"/>
    </row>
    <row r="259" spans="1:10" ht="15" thickBot="1">
      <c r="A259" s="11" t="s">
        <v>298</v>
      </c>
      <c r="B259" s="42"/>
      <c r="C259" s="44"/>
      <c r="D259" s="55"/>
      <c r="E259" s="44"/>
      <c r="F259" s="44"/>
      <c r="G259" s="43"/>
      <c r="H259" s="47"/>
      <c r="I259" s="14"/>
      <c r="J259" s="15"/>
    </row>
    <row r="260" spans="1:10" ht="15" thickTop="1">
      <c r="A260" s="11" t="s">
        <v>299</v>
      </c>
      <c r="B260" s="39"/>
      <c r="C260" s="43"/>
      <c r="D260" s="54"/>
      <c r="E260" s="43"/>
      <c r="F260" s="43"/>
      <c r="G260" s="45"/>
      <c r="H260" s="47"/>
      <c r="I260" s="14"/>
      <c r="J260" s="15"/>
    </row>
    <row r="261" spans="1:10">
      <c r="A261" s="11" t="s">
        <v>300</v>
      </c>
      <c r="B261" s="39"/>
      <c r="C261" s="43"/>
      <c r="D261" s="54"/>
      <c r="E261" s="43"/>
      <c r="F261" s="43"/>
      <c r="G261" s="43"/>
      <c r="H261" s="47"/>
      <c r="I261" s="14"/>
      <c r="J261" s="15"/>
    </row>
    <row r="262" spans="1:10">
      <c r="A262" s="11" t="s">
        <v>301</v>
      </c>
      <c r="B262" s="39"/>
      <c r="C262" s="43"/>
      <c r="D262" s="43"/>
      <c r="E262" s="43"/>
      <c r="F262" s="43"/>
      <c r="G262" s="43"/>
      <c r="H262" s="47"/>
      <c r="I262" s="14"/>
      <c r="J262" s="15"/>
    </row>
    <row r="263" spans="1:10">
      <c r="A263" s="11" t="s">
        <v>302</v>
      </c>
      <c r="B263" s="39"/>
      <c r="C263" s="43"/>
      <c r="D263" s="54"/>
      <c r="E263" s="43"/>
      <c r="F263" s="43"/>
      <c r="G263" s="43"/>
      <c r="H263" s="47"/>
      <c r="I263" s="14"/>
      <c r="J263" s="15"/>
    </row>
    <row r="264" spans="1:10">
      <c r="A264" s="11" t="s">
        <v>303</v>
      </c>
      <c r="B264" s="39"/>
      <c r="C264" s="43"/>
      <c r="D264" s="13"/>
      <c r="E264" s="43"/>
      <c r="F264" s="43"/>
      <c r="G264" s="43"/>
      <c r="H264" s="47"/>
      <c r="I264" s="14"/>
      <c r="J264" s="15"/>
    </row>
    <row r="265" spans="1:10">
      <c r="A265" s="11" t="s">
        <v>304</v>
      </c>
      <c r="B265" s="39"/>
      <c r="C265" s="43"/>
      <c r="D265" s="54"/>
      <c r="E265" s="43"/>
      <c r="F265" s="43"/>
      <c r="G265" s="43"/>
      <c r="H265" s="47"/>
      <c r="I265" s="14"/>
      <c r="J265" s="15"/>
    </row>
    <row r="266" spans="1:10">
      <c r="A266" s="11" t="s">
        <v>305</v>
      </c>
      <c r="B266" s="39"/>
      <c r="C266" s="43"/>
      <c r="D266" s="13"/>
      <c r="E266" s="43"/>
      <c r="F266" s="43"/>
      <c r="G266" s="43"/>
      <c r="H266" s="47"/>
      <c r="I266" s="14"/>
      <c r="J266" s="15"/>
    </row>
    <row r="267" spans="1:10">
      <c r="A267" s="11" t="s">
        <v>306</v>
      </c>
      <c r="B267" s="39"/>
      <c r="C267" s="43"/>
      <c r="D267" s="54"/>
      <c r="E267" s="43"/>
      <c r="F267" s="43"/>
      <c r="G267" s="43"/>
      <c r="H267" s="47"/>
      <c r="I267" s="14"/>
      <c r="J267" s="15"/>
    </row>
    <row r="268" spans="1:10" ht="15" thickBot="1">
      <c r="A268" s="11" t="s">
        <v>307</v>
      </c>
      <c r="B268" s="42"/>
      <c r="C268" s="44"/>
      <c r="D268" s="55"/>
      <c r="E268" s="44"/>
      <c r="F268" s="44"/>
      <c r="G268" s="44"/>
      <c r="H268" s="47"/>
      <c r="I268" s="14"/>
      <c r="J268" s="15"/>
    </row>
    <row r="269" spans="1:10" ht="15" thickTop="1">
      <c r="A269" s="11" t="s">
        <v>308</v>
      </c>
      <c r="B269" s="46"/>
      <c r="C269" s="49"/>
      <c r="D269" s="48"/>
      <c r="E269" s="49"/>
      <c r="F269" s="49"/>
      <c r="G269" s="49"/>
      <c r="H269" s="52"/>
      <c r="I269" s="57"/>
      <c r="J269" s="51"/>
    </row>
    <row r="270" spans="1:10">
      <c r="A270" s="11" t="s">
        <v>309</v>
      </c>
      <c r="B270" s="46"/>
      <c r="C270" s="49"/>
      <c r="D270" s="48"/>
      <c r="E270" s="49"/>
      <c r="F270" s="49"/>
      <c r="G270" s="49"/>
      <c r="H270" s="52"/>
      <c r="I270" s="57"/>
      <c r="J270" s="51"/>
    </row>
    <row r="271" spans="1:10">
      <c r="A271" s="11" t="s">
        <v>310</v>
      </c>
      <c r="B271" s="46"/>
      <c r="C271" s="49"/>
      <c r="D271" s="48"/>
      <c r="E271" s="49"/>
      <c r="F271" s="49"/>
      <c r="G271" s="49"/>
      <c r="H271" s="52"/>
      <c r="I271" s="57"/>
      <c r="J271" s="51"/>
    </row>
    <row r="272" spans="1:10">
      <c r="A272" s="11" t="s">
        <v>311</v>
      </c>
      <c r="B272" s="46"/>
      <c r="C272" s="49"/>
      <c r="D272" s="48"/>
      <c r="E272" s="49"/>
      <c r="F272" s="49"/>
      <c r="G272" s="49"/>
      <c r="H272" s="52"/>
      <c r="I272" s="57"/>
      <c r="J272" s="51"/>
    </row>
    <row r="273" spans="1:10">
      <c r="A273" s="11" t="s">
        <v>312</v>
      </c>
      <c r="B273" s="46"/>
      <c r="C273" s="49"/>
      <c r="D273" s="48"/>
      <c r="E273" s="49"/>
      <c r="F273" s="49"/>
      <c r="G273" s="49"/>
      <c r="H273" s="52"/>
      <c r="I273" s="57"/>
      <c r="J273" s="51"/>
    </row>
    <row r="274" spans="1:10">
      <c r="A274" s="11" t="s">
        <v>313</v>
      </c>
      <c r="B274" s="46"/>
      <c r="C274" s="49"/>
      <c r="D274" s="48"/>
      <c r="E274" s="49"/>
      <c r="F274" s="49"/>
      <c r="G274" s="49"/>
      <c r="H274" s="52"/>
      <c r="I274" s="57"/>
      <c r="J274" s="51"/>
    </row>
    <row r="275" spans="1:10">
      <c r="A275" s="11" t="s">
        <v>314</v>
      </c>
      <c r="B275" s="46"/>
      <c r="C275" s="49"/>
      <c r="D275" s="48"/>
      <c r="E275" s="49"/>
      <c r="F275" s="49"/>
      <c r="G275" s="49"/>
      <c r="H275" s="52"/>
      <c r="I275" s="57"/>
      <c r="J275" s="51"/>
    </row>
    <row r="276" spans="1:10">
      <c r="A276" s="11" t="s">
        <v>315</v>
      </c>
      <c r="B276" s="46"/>
      <c r="C276" s="49"/>
      <c r="D276" s="48"/>
      <c r="E276" s="49"/>
      <c r="F276" s="49"/>
      <c r="G276" s="49"/>
      <c r="H276" s="52"/>
      <c r="I276" s="57"/>
      <c r="J276" s="51"/>
    </row>
    <row r="277" spans="1:10">
      <c r="A277" s="11" t="s">
        <v>316</v>
      </c>
      <c r="B277" s="46"/>
      <c r="C277" s="49"/>
      <c r="D277" s="48"/>
      <c r="E277" s="49"/>
      <c r="F277" s="49"/>
      <c r="G277" s="49"/>
      <c r="H277" s="52"/>
      <c r="I277" s="57"/>
      <c r="J277" s="51"/>
    </row>
    <row r="278" spans="1:10">
      <c r="A278" s="11" t="s">
        <v>317</v>
      </c>
      <c r="B278" s="46"/>
      <c r="C278" s="49"/>
      <c r="D278" s="48"/>
      <c r="E278" s="49"/>
      <c r="F278" s="49"/>
      <c r="G278" s="49"/>
      <c r="H278" s="52"/>
      <c r="I278" s="57"/>
      <c r="J278" s="51"/>
    </row>
    <row r="279" spans="1:10">
      <c r="A279" s="11" t="s">
        <v>318</v>
      </c>
      <c r="B279" s="46"/>
      <c r="C279" s="49"/>
      <c r="D279" s="48"/>
      <c r="E279" s="49"/>
      <c r="F279" s="49"/>
      <c r="G279" s="49"/>
      <c r="H279" s="52"/>
      <c r="I279" s="57"/>
      <c r="J279" s="51"/>
    </row>
    <row r="280" spans="1:10">
      <c r="A280" s="11" t="s">
        <v>319</v>
      </c>
      <c r="B280" s="46"/>
      <c r="C280" s="49"/>
      <c r="D280" s="48"/>
      <c r="E280" s="49"/>
      <c r="F280" s="49"/>
      <c r="G280" s="49"/>
      <c r="H280" s="52"/>
      <c r="I280" s="57"/>
      <c r="J280" s="51"/>
    </row>
    <row r="281" spans="1:10">
      <c r="A281" s="11" t="s">
        <v>320</v>
      </c>
      <c r="B281" s="46"/>
      <c r="C281" s="49"/>
      <c r="D281" s="48"/>
      <c r="E281" s="49"/>
      <c r="F281" s="49"/>
      <c r="G281" s="49"/>
      <c r="H281" s="52"/>
      <c r="I281" s="57"/>
      <c r="J281" s="51"/>
    </row>
    <row r="282" spans="1:10">
      <c r="A282" s="11" t="s">
        <v>321</v>
      </c>
      <c r="B282" s="46"/>
      <c r="C282" s="49"/>
      <c r="D282" s="48"/>
      <c r="E282" s="49"/>
      <c r="F282" s="49"/>
      <c r="G282" s="49"/>
      <c r="H282" s="52"/>
      <c r="I282" s="57"/>
      <c r="J282" s="51"/>
    </row>
    <row r="283" spans="1:10">
      <c r="A283" s="11" t="s">
        <v>322</v>
      </c>
      <c r="B283" s="46"/>
      <c r="C283" s="49"/>
      <c r="D283" s="48"/>
      <c r="E283" s="49"/>
      <c r="F283" s="49"/>
      <c r="G283" s="49"/>
      <c r="H283" s="52"/>
      <c r="I283" s="57"/>
      <c r="J283" s="51"/>
    </row>
    <row r="284" spans="1:10">
      <c r="A284" s="11" t="s">
        <v>323</v>
      </c>
      <c r="B284" s="46"/>
      <c r="C284" s="49"/>
      <c r="D284" s="48"/>
      <c r="E284" s="49"/>
      <c r="F284" s="49"/>
      <c r="G284" s="49"/>
      <c r="H284" s="52"/>
      <c r="I284" s="57"/>
      <c r="J284" s="51"/>
    </row>
    <row r="285" spans="1:10">
      <c r="A285" s="11" t="s">
        <v>324</v>
      </c>
      <c r="B285" s="46"/>
      <c r="C285" s="49"/>
      <c r="D285" s="48"/>
      <c r="E285" s="49"/>
      <c r="F285" s="49"/>
      <c r="G285" s="49"/>
      <c r="H285" s="52"/>
      <c r="I285" s="57"/>
      <c r="J285" s="51"/>
    </row>
    <row r="286" spans="1:10">
      <c r="A286" s="11" t="s">
        <v>325</v>
      </c>
      <c r="B286" s="46"/>
      <c r="C286" s="49"/>
      <c r="D286" s="48"/>
      <c r="E286" s="49"/>
      <c r="F286" s="49"/>
      <c r="G286" s="49"/>
      <c r="H286" s="52"/>
      <c r="I286" s="57"/>
      <c r="J286" s="51"/>
    </row>
    <row r="287" spans="1:10">
      <c r="A287" s="11" t="s">
        <v>326</v>
      </c>
      <c r="B287" s="46"/>
      <c r="C287" s="49"/>
      <c r="D287" s="48"/>
      <c r="E287" s="49"/>
      <c r="F287" s="49"/>
      <c r="G287" s="49"/>
      <c r="H287" s="52"/>
      <c r="I287" s="57"/>
      <c r="J287" s="51"/>
    </row>
    <row r="288" spans="1:10">
      <c r="A288" s="11" t="s">
        <v>327</v>
      </c>
      <c r="B288" s="46"/>
      <c r="C288" s="49"/>
      <c r="D288" s="48"/>
      <c r="E288" s="49"/>
      <c r="F288" s="49"/>
      <c r="G288" s="49"/>
      <c r="H288" s="52"/>
      <c r="I288" s="57"/>
      <c r="J288" s="51"/>
    </row>
    <row r="289" spans="1:10">
      <c r="A289" s="11" t="s">
        <v>328</v>
      </c>
      <c r="B289" s="46"/>
      <c r="C289" s="49"/>
      <c r="D289" s="48"/>
      <c r="E289" s="49"/>
      <c r="F289" s="49"/>
      <c r="G289" s="49"/>
      <c r="H289" s="52"/>
      <c r="I289" s="57"/>
      <c r="J289" s="51"/>
    </row>
    <row r="290" spans="1:10">
      <c r="A290" s="11" t="s">
        <v>329</v>
      </c>
      <c r="B290" s="46"/>
      <c r="C290" s="49"/>
      <c r="D290" s="48"/>
      <c r="E290" s="49"/>
      <c r="F290" s="49"/>
      <c r="G290" s="49"/>
      <c r="H290" s="52"/>
      <c r="I290" s="57"/>
      <c r="J290" s="51"/>
    </row>
    <row r="291" spans="1:10">
      <c r="A291" s="11" t="s">
        <v>330</v>
      </c>
      <c r="B291" s="46"/>
      <c r="C291" s="49"/>
      <c r="D291" s="48"/>
      <c r="E291" s="49"/>
      <c r="F291" s="49"/>
      <c r="G291" s="49"/>
      <c r="H291" s="52"/>
      <c r="I291" s="57"/>
      <c r="J291" s="51"/>
    </row>
    <row r="292" spans="1:10">
      <c r="A292" s="11" t="s">
        <v>331</v>
      </c>
      <c r="B292" s="46"/>
      <c r="C292" s="49"/>
      <c r="D292" s="48"/>
      <c r="E292" s="49"/>
      <c r="F292" s="49"/>
      <c r="G292" s="49"/>
      <c r="H292" s="52"/>
      <c r="I292" s="57"/>
      <c r="J292" s="51"/>
    </row>
    <row r="293" spans="1:10">
      <c r="A293" s="11" t="s">
        <v>332</v>
      </c>
      <c r="B293" s="46"/>
      <c r="C293" s="49"/>
      <c r="D293" s="48"/>
      <c r="E293" s="49"/>
      <c r="F293" s="49"/>
      <c r="G293" s="49"/>
      <c r="H293" s="52"/>
      <c r="I293" s="57"/>
      <c r="J293" s="51"/>
    </row>
    <row r="294" spans="1:10">
      <c r="A294" s="11" t="s">
        <v>333</v>
      </c>
      <c r="B294" s="46"/>
      <c r="C294" s="49"/>
      <c r="D294" s="48"/>
      <c r="E294" s="49"/>
      <c r="F294" s="49"/>
      <c r="G294" s="49"/>
      <c r="H294" s="52"/>
      <c r="I294" s="57"/>
      <c r="J294" s="51"/>
    </row>
    <row r="295" spans="1:10">
      <c r="A295" s="11" t="s">
        <v>334</v>
      </c>
      <c r="B295" s="46"/>
      <c r="C295" s="49"/>
      <c r="D295" s="48"/>
      <c r="E295" s="49"/>
      <c r="F295" s="49"/>
      <c r="G295" s="49"/>
      <c r="H295" s="52"/>
      <c r="I295" s="57"/>
      <c r="J295" s="51"/>
    </row>
    <row r="296" spans="1:10">
      <c r="A296" s="11" t="s">
        <v>335</v>
      </c>
      <c r="B296" s="46"/>
      <c r="C296" s="49"/>
      <c r="D296" s="48"/>
      <c r="E296" s="49"/>
      <c r="F296" s="49"/>
      <c r="G296" s="49"/>
      <c r="H296" s="52"/>
      <c r="I296" s="57"/>
      <c r="J296" s="51"/>
    </row>
    <row r="297" spans="1:10">
      <c r="A297" s="11" t="s">
        <v>336</v>
      </c>
      <c r="B297" s="46"/>
      <c r="C297" s="49"/>
      <c r="D297" s="48"/>
      <c r="E297" s="49"/>
      <c r="F297" s="49"/>
      <c r="G297" s="49"/>
      <c r="H297" s="52"/>
      <c r="I297" s="57"/>
      <c r="J297" s="51"/>
    </row>
    <row r="298" spans="1:10">
      <c r="A298" s="11" t="s">
        <v>337</v>
      </c>
      <c r="B298" s="46"/>
      <c r="C298" s="49"/>
      <c r="D298" s="48"/>
      <c r="E298" s="49"/>
      <c r="F298" s="49"/>
      <c r="G298" s="49"/>
      <c r="H298" s="52"/>
      <c r="I298" s="57"/>
      <c r="J298" s="51"/>
    </row>
    <row r="299" spans="1:10">
      <c r="A299" s="11" t="s">
        <v>338</v>
      </c>
      <c r="B299" s="46"/>
      <c r="C299" s="49"/>
      <c r="D299" s="48"/>
      <c r="E299" s="49"/>
      <c r="F299" s="49"/>
      <c r="G299" s="49"/>
      <c r="H299" s="52"/>
      <c r="I299" s="57"/>
      <c r="J299" s="51"/>
    </row>
    <row r="300" spans="1:10">
      <c r="A300" s="11" t="s">
        <v>339</v>
      </c>
      <c r="B300" s="46"/>
      <c r="C300" s="49"/>
      <c r="D300" s="48"/>
      <c r="E300" s="49"/>
      <c r="F300" s="49"/>
      <c r="G300" s="49"/>
      <c r="H300" s="52"/>
      <c r="I300" s="57"/>
      <c r="J300" s="51"/>
    </row>
    <row r="301" spans="1:10">
      <c r="A301" s="11" t="s">
        <v>340</v>
      </c>
      <c r="B301" s="46"/>
      <c r="C301" s="49"/>
      <c r="D301" s="48"/>
      <c r="E301" s="49"/>
      <c r="F301" s="49"/>
      <c r="G301" s="49"/>
      <c r="H301" s="52"/>
      <c r="I301" s="57"/>
      <c r="J301" s="51"/>
    </row>
    <row r="302" spans="1:10">
      <c r="A302" s="11" t="s">
        <v>341</v>
      </c>
      <c r="B302" s="46"/>
      <c r="C302" s="49"/>
      <c r="D302" s="48"/>
      <c r="E302" s="49"/>
      <c r="F302" s="49"/>
      <c r="G302" s="49"/>
      <c r="H302" s="52"/>
      <c r="I302" s="57"/>
      <c r="J302" s="51"/>
    </row>
    <row r="303" spans="1:10">
      <c r="A303" s="11" t="s">
        <v>342</v>
      </c>
      <c r="B303" s="46"/>
      <c r="C303" s="49"/>
      <c r="D303" s="48"/>
      <c r="E303" s="49"/>
      <c r="F303" s="49"/>
      <c r="G303" s="49"/>
      <c r="H303" s="52"/>
      <c r="I303" s="57"/>
      <c r="J303" s="51"/>
    </row>
    <row r="304" spans="1:10">
      <c r="A304" s="11" t="s">
        <v>343</v>
      </c>
      <c r="B304" s="46"/>
      <c r="C304" s="49"/>
      <c r="D304" s="48"/>
      <c r="E304" s="49"/>
      <c r="F304" s="49"/>
      <c r="G304" s="49"/>
      <c r="H304" s="52"/>
      <c r="I304" s="57"/>
      <c r="J304" s="51"/>
    </row>
    <row r="305" spans="1:10">
      <c r="A305" s="11" t="s">
        <v>344</v>
      </c>
      <c r="B305" s="46"/>
      <c r="C305" s="49"/>
      <c r="D305" s="48"/>
      <c r="E305" s="49"/>
      <c r="F305" s="49"/>
      <c r="G305" s="49"/>
      <c r="H305" s="52"/>
      <c r="I305" s="57"/>
      <c r="J305" s="51"/>
    </row>
    <row r="306" spans="1:10">
      <c r="A306" s="11" t="s">
        <v>345</v>
      </c>
      <c r="B306" s="46"/>
      <c r="C306" s="49"/>
      <c r="D306" s="48"/>
      <c r="E306" s="49"/>
      <c r="F306" s="49"/>
      <c r="G306" s="49"/>
      <c r="H306" s="52"/>
      <c r="I306" s="57"/>
      <c r="J306" s="51"/>
    </row>
    <row r="307" spans="1:10">
      <c r="A307" s="11" t="s">
        <v>346</v>
      </c>
      <c r="B307" s="46"/>
      <c r="C307" s="49"/>
      <c r="D307" s="48"/>
      <c r="E307" s="49"/>
      <c r="F307" s="49"/>
      <c r="G307" s="49"/>
      <c r="H307" s="52"/>
      <c r="I307" s="57"/>
      <c r="J307" s="51"/>
    </row>
    <row r="308" spans="1:10">
      <c r="A308" s="11" t="s">
        <v>347</v>
      </c>
      <c r="B308" s="46"/>
      <c r="C308" s="49"/>
      <c r="D308" s="48"/>
      <c r="E308" s="49"/>
      <c r="F308" s="49"/>
      <c r="G308" s="49"/>
      <c r="H308" s="52"/>
      <c r="I308" s="57"/>
      <c r="J308" s="51"/>
    </row>
    <row r="309" spans="1:10">
      <c r="A309" s="11" t="s">
        <v>348</v>
      </c>
      <c r="B309" s="46"/>
      <c r="C309" s="49"/>
      <c r="D309" s="48"/>
      <c r="E309" s="49"/>
      <c r="F309" s="49"/>
      <c r="G309" s="49"/>
      <c r="H309" s="52"/>
      <c r="I309" s="57"/>
      <c r="J309" s="51"/>
    </row>
    <row r="310" spans="1:10">
      <c r="A310" s="11" t="s">
        <v>349</v>
      </c>
      <c r="B310" s="46"/>
      <c r="C310" s="49"/>
      <c r="D310" s="48"/>
      <c r="E310" s="49"/>
      <c r="F310" s="49"/>
      <c r="G310" s="49"/>
      <c r="H310" s="52"/>
      <c r="I310" s="57"/>
      <c r="J310" s="51"/>
    </row>
    <row r="311" spans="1:10">
      <c r="A311" s="11" t="s">
        <v>350</v>
      </c>
      <c r="B311" s="46"/>
      <c r="C311" s="49"/>
      <c r="D311" s="48"/>
      <c r="E311" s="49"/>
      <c r="F311" s="49"/>
      <c r="G311" s="49"/>
      <c r="H311" s="52"/>
      <c r="I311" s="57"/>
      <c r="J311" s="51"/>
    </row>
    <row r="312" spans="1:10">
      <c r="A312" s="11" t="s">
        <v>351</v>
      </c>
      <c r="B312" s="46"/>
      <c r="C312" s="49"/>
      <c r="D312" s="48"/>
      <c r="E312" s="49"/>
      <c r="F312" s="49"/>
      <c r="G312" s="49"/>
      <c r="H312" s="52"/>
      <c r="I312" s="57"/>
      <c r="J312" s="51"/>
    </row>
    <row r="313" spans="1:10">
      <c r="A313" s="11" t="s">
        <v>352</v>
      </c>
      <c r="B313" s="46"/>
      <c r="C313" s="49"/>
      <c r="D313" s="48"/>
      <c r="E313" s="49"/>
      <c r="F313" s="49"/>
      <c r="G313" s="49"/>
      <c r="H313" s="52"/>
      <c r="I313" s="57"/>
      <c r="J313" s="51"/>
    </row>
    <row r="314" spans="1:10">
      <c r="A314" s="11" t="s">
        <v>353</v>
      </c>
      <c r="B314" s="46"/>
      <c r="C314" s="49"/>
      <c r="D314" s="48"/>
      <c r="E314" s="49"/>
      <c r="F314" s="49"/>
      <c r="G314" s="49"/>
      <c r="H314" s="52"/>
      <c r="I314" s="57"/>
      <c r="J314" s="51"/>
    </row>
    <row r="315" spans="1:10">
      <c r="A315" s="11" t="s">
        <v>354</v>
      </c>
      <c r="B315" s="46"/>
      <c r="C315" s="49"/>
      <c r="D315" s="48"/>
      <c r="E315" s="49"/>
      <c r="F315" s="49"/>
      <c r="G315" s="49"/>
      <c r="H315" s="52"/>
      <c r="I315" s="57"/>
      <c r="J315" s="51"/>
    </row>
    <row r="316" spans="1:10">
      <c r="A316" s="11" t="s">
        <v>355</v>
      </c>
      <c r="B316" s="46"/>
      <c r="C316" s="49"/>
      <c r="D316" s="48"/>
      <c r="E316" s="49"/>
      <c r="F316" s="49"/>
      <c r="G316" s="49"/>
      <c r="H316" s="52"/>
      <c r="I316" s="57"/>
      <c r="J316" s="51"/>
    </row>
    <row r="317" spans="1:10">
      <c r="A317" s="11" t="s">
        <v>356</v>
      </c>
      <c r="B317" s="46"/>
      <c r="C317" s="49"/>
      <c r="D317" s="48"/>
      <c r="E317" s="49"/>
      <c r="F317" s="49"/>
      <c r="G317" s="49"/>
      <c r="H317" s="52"/>
      <c r="I317" s="57"/>
      <c r="J317" s="51"/>
    </row>
    <row r="318" spans="1:10">
      <c r="A318" s="11" t="s">
        <v>357</v>
      </c>
      <c r="B318" s="46"/>
      <c r="C318" s="49"/>
      <c r="D318" s="48"/>
      <c r="E318" s="49"/>
      <c r="F318" s="49"/>
      <c r="G318" s="49"/>
      <c r="H318" s="52"/>
      <c r="I318" s="57"/>
      <c r="J318" s="51"/>
    </row>
    <row r="319" spans="1:10">
      <c r="A319" s="11" t="s">
        <v>358</v>
      </c>
      <c r="B319" s="46"/>
      <c r="C319" s="49"/>
      <c r="D319" s="48"/>
      <c r="E319" s="49"/>
      <c r="F319" s="49"/>
      <c r="G319" s="49"/>
      <c r="H319" s="52"/>
      <c r="I319" s="57"/>
      <c r="J319" s="51"/>
    </row>
    <row r="320" spans="1:10">
      <c r="A320" s="11" t="s">
        <v>359</v>
      </c>
      <c r="B320" s="46"/>
      <c r="C320" s="49"/>
      <c r="D320" s="48"/>
      <c r="E320" s="49"/>
      <c r="F320" s="49"/>
      <c r="G320" s="49"/>
      <c r="H320" s="52"/>
      <c r="I320" s="57"/>
      <c r="J320" s="51"/>
    </row>
    <row r="321" spans="1:10">
      <c r="A321" s="11" t="s">
        <v>360</v>
      </c>
      <c r="B321" s="46"/>
      <c r="C321" s="49"/>
      <c r="D321" s="48"/>
      <c r="E321" s="49"/>
      <c r="F321" s="49"/>
      <c r="G321" s="49"/>
      <c r="H321" s="52"/>
      <c r="I321" s="57"/>
      <c r="J321" s="51"/>
    </row>
    <row r="322" spans="1:10">
      <c r="A322" s="11" t="s">
        <v>361</v>
      </c>
      <c r="B322" s="46"/>
      <c r="C322" s="49"/>
      <c r="D322" s="48"/>
      <c r="E322" s="49"/>
      <c r="F322" s="49"/>
      <c r="G322" s="49"/>
      <c r="H322" s="52"/>
      <c r="I322" s="57"/>
      <c r="J322" s="51"/>
    </row>
    <row r="323" spans="1:10">
      <c r="A323" s="11" t="s">
        <v>362</v>
      </c>
      <c r="B323" s="46"/>
      <c r="C323" s="49"/>
      <c r="D323" s="48"/>
      <c r="E323" s="49"/>
      <c r="F323" s="49"/>
      <c r="G323" s="49"/>
      <c r="H323" s="52"/>
      <c r="I323" s="57"/>
      <c r="J323" s="51"/>
    </row>
    <row r="324" spans="1:10">
      <c r="A324" s="11" t="s">
        <v>363</v>
      </c>
      <c r="B324" s="46"/>
      <c r="C324" s="49"/>
      <c r="D324" s="48"/>
      <c r="E324" s="49"/>
      <c r="F324" s="49"/>
      <c r="G324" s="49"/>
      <c r="H324" s="52"/>
      <c r="I324" s="57"/>
      <c r="J324" s="51"/>
    </row>
    <row r="325" spans="1:10">
      <c r="A325" s="11" t="s">
        <v>364</v>
      </c>
      <c r="B325" s="46"/>
      <c r="C325" s="49"/>
      <c r="D325" s="48"/>
      <c r="E325" s="49"/>
      <c r="F325" s="49"/>
      <c r="G325" s="49"/>
      <c r="H325" s="52"/>
      <c r="I325" s="57"/>
      <c r="J325" s="51"/>
    </row>
    <row r="326" spans="1:10">
      <c r="A326" s="11" t="s">
        <v>365</v>
      </c>
      <c r="B326" s="46"/>
      <c r="C326" s="49"/>
      <c r="D326" s="48"/>
      <c r="E326" s="49"/>
      <c r="F326" s="49"/>
      <c r="G326" s="49"/>
      <c r="H326" s="52"/>
      <c r="I326" s="57"/>
      <c r="J326" s="51"/>
    </row>
    <row r="327" spans="1:10">
      <c r="A327" s="11" t="s">
        <v>366</v>
      </c>
      <c r="B327" s="46"/>
      <c r="C327" s="49"/>
      <c r="D327" s="48"/>
      <c r="E327" s="49"/>
      <c r="F327" s="49"/>
      <c r="G327" s="49"/>
      <c r="H327" s="52"/>
      <c r="I327" s="57"/>
      <c r="J327" s="51"/>
    </row>
    <row r="328" spans="1:10">
      <c r="A328" s="11" t="s">
        <v>367</v>
      </c>
      <c r="B328" s="46"/>
      <c r="C328" s="49"/>
      <c r="D328" s="48"/>
      <c r="E328" s="49"/>
      <c r="F328" s="49"/>
      <c r="G328" s="49"/>
      <c r="H328" s="52"/>
      <c r="I328" s="57"/>
      <c r="J328" s="51"/>
    </row>
    <row r="329" spans="1:10">
      <c r="A329" s="11" t="s">
        <v>368</v>
      </c>
      <c r="B329" s="46"/>
      <c r="C329" s="49"/>
      <c r="D329" s="48"/>
      <c r="E329" s="49"/>
      <c r="F329" s="49"/>
      <c r="G329" s="49"/>
      <c r="H329" s="52"/>
      <c r="I329" s="50"/>
      <c r="J329" s="51"/>
    </row>
    <row r="330" spans="1:10">
      <c r="A330" s="11" t="s">
        <v>369</v>
      </c>
      <c r="B330" s="46"/>
      <c r="C330" s="49"/>
      <c r="D330" s="48"/>
      <c r="E330" s="49"/>
      <c r="F330" s="49"/>
      <c r="G330" s="49"/>
      <c r="H330" s="52"/>
      <c r="I330" s="50"/>
      <c r="J330" s="51"/>
    </row>
    <row r="331" spans="1:10">
      <c r="A331" s="11" t="s">
        <v>370</v>
      </c>
      <c r="B331" s="46"/>
      <c r="C331" s="49"/>
      <c r="D331" s="48"/>
      <c r="E331" s="49"/>
      <c r="F331" s="49"/>
      <c r="G331" s="49"/>
      <c r="H331" s="52"/>
      <c r="I331" s="50"/>
      <c r="J331" s="51"/>
    </row>
    <row r="332" spans="1:10">
      <c r="A332" s="11" t="s">
        <v>371</v>
      </c>
      <c r="B332" s="46"/>
      <c r="C332" s="49"/>
      <c r="D332" s="48"/>
      <c r="E332" s="49"/>
      <c r="F332" s="49"/>
      <c r="G332" s="49"/>
      <c r="H332" s="52"/>
      <c r="I332" s="50"/>
      <c r="J332" s="51"/>
    </row>
    <row r="333" spans="1:10">
      <c r="A333" s="11" t="s">
        <v>372</v>
      </c>
      <c r="B333" s="46"/>
      <c r="C333" s="49"/>
      <c r="D333" s="48"/>
      <c r="E333" s="49"/>
      <c r="F333" s="49"/>
      <c r="G333" s="49"/>
      <c r="H333" s="52"/>
      <c r="I333" s="50"/>
      <c r="J333" s="51"/>
    </row>
    <row r="334" spans="1:10">
      <c r="A334" s="11" t="s">
        <v>373</v>
      </c>
      <c r="B334" s="46"/>
      <c r="C334" s="49"/>
      <c r="D334" s="48"/>
      <c r="E334" s="49"/>
      <c r="F334" s="49"/>
      <c r="G334" s="49"/>
      <c r="H334" s="52"/>
      <c r="I334" s="50"/>
      <c r="J334" s="51"/>
    </row>
    <row r="335" spans="1:10">
      <c r="A335" s="11" t="s">
        <v>374</v>
      </c>
      <c r="B335" s="46"/>
      <c r="C335" s="49"/>
      <c r="D335" s="48"/>
      <c r="E335" s="49"/>
      <c r="F335" s="49"/>
      <c r="G335" s="49"/>
      <c r="H335" s="52"/>
      <c r="I335" s="50"/>
      <c r="J335" s="51"/>
    </row>
    <row r="336" spans="1:10">
      <c r="A336" s="11" t="s">
        <v>375</v>
      </c>
      <c r="B336" s="46"/>
      <c r="C336" s="49"/>
      <c r="D336" s="48"/>
      <c r="E336" s="49"/>
      <c r="F336" s="49"/>
      <c r="G336" s="49"/>
      <c r="H336" s="52"/>
      <c r="I336" s="50"/>
      <c r="J336" s="51"/>
    </row>
    <row r="337" spans="1:10">
      <c r="A337" s="11" t="s">
        <v>376</v>
      </c>
      <c r="B337" s="46"/>
      <c r="C337" s="49"/>
      <c r="D337" s="48"/>
      <c r="E337" s="49"/>
      <c r="F337" s="49"/>
      <c r="G337" s="49"/>
      <c r="H337" s="52"/>
      <c r="I337" s="50"/>
      <c r="J337" s="51"/>
    </row>
    <row r="338" spans="1:10">
      <c r="A338" s="11" t="s">
        <v>377</v>
      </c>
      <c r="B338" s="46"/>
      <c r="C338" s="49"/>
      <c r="D338" s="48"/>
      <c r="E338" s="49"/>
      <c r="F338" s="49"/>
      <c r="G338" s="49"/>
      <c r="H338" s="52"/>
      <c r="I338" s="50"/>
      <c r="J338" s="51"/>
    </row>
    <row r="339" spans="1:10">
      <c r="A339" s="11" t="s">
        <v>378</v>
      </c>
      <c r="B339" s="46"/>
      <c r="C339" s="49"/>
      <c r="D339" s="48"/>
      <c r="E339" s="49"/>
      <c r="F339" s="49"/>
      <c r="G339" s="49"/>
      <c r="H339" s="52"/>
      <c r="I339" s="50"/>
      <c r="J339" s="51"/>
    </row>
    <row r="340" spans="1:10">
      <c r="A340" s="11" t="s">
        <v>379</v>
      </c>
      <c r="B340" s="46"/>
      <c r="C340" s="49"/>
      <c r="D340" s="48"/>
      <c r="E340" s="49"/>
      <c r="F340" s="49"/>
      <c r="G340" s="49"/>
      <c r="H340" s="52"/>
      <c r="I340" s="50"/>
      <c r="J340" s="51"/>
    </row>
    <row r="341" spans="1:10">
      <c r="A341" s="11" t="s">
        <v>380</v>
      </c>
      <c r="B341" s="46"/>
      <c r="C341" s="49"/>
      <c r="D341" s="48"/>
      <c r="E341" s="49"/>
      <c r="F341" s="49"/>
      <c r="G341" s="49"/>
      <c r="H341" s="52"/>
      <c r="I341" s="50"/>
      <c r="J341" s="51"/>
    </row>
    <row r="342" spans="1:10">
      <c r="A342" s="11" t="s">
        <v>381</v>
      </c>
      <c r="B342" s="46"/>
      <c r="C342" s="49"/>
      <c r="D342" s="49"/>
      <c r="E342" s="49"/>
      <c r="F342" s="49"/>
      <c r="G342" s="49"/>
      <c r="H342" s="52"/>
      <c r="I342" s="50"/>
      <c r="J342" s="51"/>
    </row>
    <row r="343" spans="1:10">
      <c r="A343" s="11" t="s">
        <v>382</v>
      </c>
      <c r="B343" s="46"/>
      <c r="C343" s="49"/>
      <c r="D343" s="49"/>
      <c r="E343" s="49"/>
      <c r="F343" s="49"/>
      <c r="G343" s="49"/>
      <c r="H343" s="52"/>
      <c r="I343" s="50"/>
      <c r="J343" s="51"/>
    </row>
    <row r="344" spans="1:10">
      <c r="A344" s="11" t="s">
        <v>383</v>
      </c>
      <c r="B344" s="46"/>
      <c r="C344" s="49"/>
      <c r="D344" s="49"/>
      <c r="E344" s="49"/>
      <c r="F344" s="49"/>
      <c r="G344" s="49"/>
      <c r="H344" s="52"/>
      <c r="I344" s="50"/>
      <c r="J344" s="51"/>
    </row>
    <row r="345" spans="1:10">
      <c r="A345" s="11" t="s">
        <v>384</v>
      </c>
      <c r="B345" s="46"/>
      <c r="C345" s="49"/>
      <c r="D345" s="49"/>
      <c r="E345" s="49"/>
      <c r="F345" s="49"/>
      <c r="G345" s="49"/>
      <c r="H345" s="52"/>
      <c r="I345" s="50"/>
      <c r="J345" s="51"/>
    </row>
    <row r="346" spans="1:10">
      <c r="A346" s="11" t="s">
        <v>385</v>
      </c>
      <c r="B346" s="46"/>
      <c r="C346" s="49"/>
      <c r="D346" s="48"/>
      <c r="E346" s="49"/>
      <c r="F346" s="49"/>
      <c r="G346" s="49"/>
      <c r="H346" s="52"/>
      <c r="I346" s="50"/>
      <c r="J346" s="51"/>
    </row>
    <row r="347" spans="1:10">
      <c r="A347" s="11" t="s">
        <v>386</v>
      </c>
      <c r="B347" s="46"/>
      <c r="C347" s="49"/>
      <c r="D347" s="48"/>
      <c r="E347" s="49"/>
      <c r="F347" s="49"/>
      <c r="G347" s="49"/>
      <c r="H347" s="52"/>
      <c r="I347" s="50"/>
      <c r="J347" s="51"/>
    </row>
    <row r="348" spans="1:10">
      <c r="A348" s="11" t="s">
        <v>387</v>
      </c>
      <c r="B348" s="46"/>
      <c r="C348" s="49"/>
      <c r="D348" s="48"/>
      <c r="E348" s="49"/>
      <c r="F348" s="49"/>
      <c r="G348" s="49"/>
      <c r="H348" s="52"/>
      <c r="I348" s="50"/>
      <c r="J348" s="51"/>
    </row>
    <row r="349" spans="1:10">
      <c r="A349" s="11" t="s">
        <v>388</v>
      </c>
      <c r="B349" s="46"/>
      <c r="C349" s="49"/>
      <c r="D349" s="48"/>
      <c r="E349" s="49"/>
      <c r="F349" s="49"/>
      <c r="G349" s="49"/>
      <c r="H349" s="52"/>
      <c r="I349" s="50"/>
      <c r="J349" s="51"/>
    </row>
    <row r="350" spans="1:10">
      <c r="A350" s="11" t="s">
        <v>389</v>
      </c>
      <c r="B350" s="46"/>
      <c r="C350" s="49"/>
      <c r="D350" s="48"/>
      <c r="E350" s="49"/>
      <c r="F350" s="49"/>
      <c r="G350" s="49"/>
      <c r="H350" s="52"/>
      <c r="I350" s="50"/>
      <c r="J350" s="51"/>
    </row>
    <row r="351" spans="1:10">
      <c r="A351" s="11" t="s">
        <v>390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391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392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393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394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395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396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397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398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399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400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401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402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403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404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405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406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407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408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409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410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411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412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413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414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415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416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417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418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419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420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421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422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423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424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425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426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427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428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429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430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431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432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433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434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435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436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437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438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439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440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441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442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443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444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445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446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447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448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449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450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451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452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453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454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455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456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457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458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459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460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461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462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463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464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465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466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467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468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469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470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471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472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473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474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475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476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477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478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479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480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481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482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483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484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485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486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487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488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489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490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491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492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493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494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495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496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497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498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499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500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501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502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503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504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505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506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507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508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509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510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511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512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513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514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515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516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517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518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519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520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521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522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523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524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525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526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527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528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529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530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531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532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533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534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535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536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537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538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539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540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541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542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543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544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545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546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547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548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549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550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551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552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553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554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555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556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557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558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559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560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561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562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563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564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565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566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567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568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569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570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571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572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573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574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575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576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577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578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579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580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581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582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583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584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585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586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587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588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589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590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591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592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593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594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595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596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597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598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599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600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601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602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603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604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605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606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607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608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609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610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611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612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613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614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615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616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617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618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619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620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621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622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623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624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625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626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627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628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629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630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631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632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633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634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635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636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637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638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639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640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641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642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643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644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645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646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647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648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649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650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651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652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653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654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655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656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657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658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659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660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661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662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663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664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665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666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667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668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669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670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671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672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673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674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675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676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677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678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679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680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681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682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683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684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685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686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687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688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689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690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691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692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693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694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695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696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697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698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699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700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701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702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703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704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705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706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707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708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709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710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711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712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713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714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715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716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717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718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719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720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721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722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723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724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725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726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727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728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729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730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731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732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733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734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735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736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737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738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739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740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741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742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743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744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745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746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747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748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749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750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751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752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753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754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755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756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757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758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759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760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761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762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763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764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765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766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767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768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769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770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771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772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773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774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775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776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777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778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779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780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781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782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783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784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785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786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787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788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789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790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791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792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793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794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795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796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797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798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799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800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801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802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803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804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805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806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807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808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809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810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811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812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813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814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815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816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817</v>
      </c>
    </row>
    <row r="779" spans="1:10">
      <c r="A779" s="11" t="s">
        <v>818</v>
      </c>
    </row>
    <row r="780" spans="1:10">
      <c r="A780" s="11" t="s">
        <v>819</v>
      </c>
    </row>
    <row r="781" spans="1:10">
      <c r="A781" s="11" t="s">
        <v>820</v>
      </c>
    </row>
    <row r="782" spans="1:10">
      <c r="A782" s="11" t="s">
        <v>821</v>
      </c>
    </row>
    <row r="783" spans="1:10">
      <c r="A783" s="11" t="s">
        <v>822</v>
      </c>
    </row>
    <row r="784" spans="1:10">
      <c r="A784" s="11" t="s">
        <v>823</v>
      </c>
    </row>
    <row r="785" spans="1:1">
      <c r="A785" s="11" t="s">
        <v>824</v>
      </c>
    </row>
    <row r="786" spans="1:1">
      <c r="A786" s="11" t="s">
        <v>825</v>
      </c>
    </row>
    <row r="787" spans="1:1">
      <c r="A787" s="11" t="s">
        <v>826</v>
      </c>
    </row>
    <row r="788" spans="1:1">
      <c r="A788" s="11" t="s">
        <v>827</v>
      </c>
    </row>
    <row r="789" spans="1:1">
      <c r="A789" s="11" t="s">
        <v>828</v>
      </c>
    </row>
    <row r="790" spans="1:1">
      <c r="A790" s="11" t="s">
        <v>829</v>
      </c>
    </row>
    <row r="791" spans="1:1">
      <c r="A791" s="11" t="s">
        <v>830</v>
      </c>
    </row>
    <row r="792" spans="1:1">
      <c r="A792" s="11" t="s">
        <v>831</v>
      </c>
    </row>
    <row r="793" spans="1:1">
      <c r="A793" s="11" t="s">
        <v>832</v>
      </c>
    </row>
    <row r="794" spans="1:1">
      <c r="A794" s="11" t="s">
        <v>833</v>
      </c>
    </row>
    <row r="795" spans="1:1">
      <c r="A795" s="11" t="s">
        <v>834</v>
      </c>
    </row>
    <row r="796" spans="1:1">
      <c r="A796" s="11" t="s">
        <v>835</v>
      </c>
    </row>
    <row r="797" spans="1:1">
      <c r="A797" s="11" t="s">
        <v>836</v>
      </c>
    </row>
    <row r="798" spans="1:1">
      <c r="A798" s="11" t="s">
        <v>837</v>
      </c>
    </row>
    <row r="799" spans="1:1">
      <c r="A799" s="11" t="s">
        <v>838</v>
      </c>
    </row>
    <row r="800" spans="1:1">
      <c r="A800" s="11" t="s">
        <v>839</v>
      </c>
    </row>
    <row r="801" spans="1:1">
      <c r="A801" s="11" t="s">
        <v>840</v>
      </c>
    </row>
    <row r="802" spans="1:1">
      <c r="A802" s="11" t="s">
        <v>841</v>
      </c>
    </row>
    <row r="803" spans="1:1">
      <c r="A803" s="11" t="s">
        <v>842</v>
      </c>
    </row>
    <row r="804" spans="1:1">
      <c r="A804" s="11" t="s">
        <v>843</v>
      </c>
    </row>
    <row r="805" spans="1:1">
      <c r="A805" s="11" t="s">
        <v>844</v>
      </c>
    </row>
    <row r="806" spans="1:1">
      <c r="A806" s="11" t="s">
        <v>845</v>
      </c>
    </row>
    <row r="807" spans="1:1">
      <c r="A807" s="11" t="s">
        <v>846</v>
      </c>
    </row>
    <row r="808" spans="1:1">
      <c r="A808" s="11" t="s">
        <v>847</v>
      </c>
    </row>
    <row r="809" spans="1:1">
      <c r="A809" s="11" t="s">
        <v>848</v>
      </c>
    </row>
    <row r="810" spans="1:1">
      <c r="A810" s="11" t="s">
        <v>849</v>
      </c>
    </row>
    <row r="811" spans="1:1">
      <c r="A811" s="11" t="s">
        <v>850</v>
      </c>
    </row>
    <row r="812" spans="1:1">
      <c r="A812" s="11" t="s">
        <v>851</v>
      </c>
    </row>
    <row r="813" spans="1:1">
      <c r="A813" s="11" t="s">
        <v>852</v>
      </c>
    </row>
    <row r="814" spans="1:1">
      <c r="A814" s="11" t="s">
        <v>853</v>
      </c>
    </row>
    <row r="815" spans="1:1">
      <c r="A815" s="11" t="s">
        <v>854</v>
      </c>
    </row>
    <row r="816" spans="1:1">
      <c r="A816" s="11" t="s">
        <v>855</v>
      </c>
    </row>
    <row r="817" spans="1:1">
      <c r="A817" s="11" t="s">
        <v>856</v>
      </c>
    </row>
    <row r="818" spans="1:1">
      <c r="A818" s="11" t="s">
        <v>857</v>
      </c>
    </row>
    <row r="819" spans="1:1">
      <c r="A819" s="11" t="s">
        <v>858</v>
      </c>
    </row>
    <row r="820" spans="1:1">
      <c r="A820" s="11" t="s">
        <v>859</v>
      </c>
    </row>
    <row r="821" spans="1:1">
      <c r="A821" s="11" t="s">
        <v>860</v>
      </c>
    </row>
    <row r="822" spans="1:1">
      <c r="A822" s="11" t="s">
        <v>861</v>
      </c>
    </row>
    <row r="823" spans="1:1">
      <c r="A823" s="11" t="s">
        <v>862</v>
      </c>
    </row>
    <row r="824" spans="1:1">
      <c r="A824" s="11" t="s">
        <v>863</v>
      </c>
    </row>
    <row r="825" spans="1:1">
      <c r="A825" s="11" t="s">
        <v>864</v>
      </c>
    </row>
    <row r="826" spans="1:1">
      <c r="A826" s="11" t="s">
        <v>865</v>
      </c>
    </row>
    <row r="827" spans="1:1">
      <c r="A827" s="11" t="s">
        <v>866</v>
      </c>
    </row>
    <row r="828" spans="1:1">
      <c r="A828" s="11" t="s">
        <v>867</v>
      </c>
    </row>
    <row r="829" spans="1:1">
      <c r="A829" s="11" t="s">
        <v>868</v>
      </c>
    </row>
    <row r="830" spans="1:1">
      <c r="A830" s="11" t="s">
        <v>869</v>
      </c>
    </row>
    <row r="831" spans="1:1">
      <c r="A831" s="11" t="s">
        <v>870</v>
      </c>
    </row>
    <row r="832" spans="1:1">
      <c r="A832" s="11" t="s">
        <v>871</v>
      </c>
    </row>
    <row r="833" spans="1:1">
      <c r="A833" s="11" t="s">
        <v>872</v>
      </c>
    </row>
    <row r="834" spans="1:1">
      <c r="A834" s="11" t="s">
        <v>873</v>
      </c>
    </row>
    <row r="835" spans="1:1">
      <c r="A835" s="11" t="s">
        <v>874</v>
      </c>
    </row>
    <row r="836" spans="1:1">
      <c r="A836" s="11" t="s">
        <v>875</v>
      </c>
    </row>
    <row r="837" spans="1:1">
      <c r="A837" s="11" t="s">
        <v>876</v>
      </c>
    </row>
    <row r="838" spans="1:1">
      <c r="A838" s="11" t="s">
        <v>877</v>
      </c>
    </row>
    <row r="839" spans="1:1">
      <c r="A839" s="11" t="s">
        <v>878</v>
      </c>
    </row>
    <row r="840" spans="1:1">
      <c r="A840" s="11" t="s">
        <v>879</v>
      </c>
    </row>
    <row r="841" spans="1:1">
      <c r="A841" s="11" t="s">
        <v>880</v>
      </c>
    </row>
    <row r="842" spans="1:1">
      <c r="A842" s="11" t="s">
        <v>881</v>
      </c>
    </row>
    <row r="843" spans="1:1">
      <c r="A843" s="11" t="s">
        <v>882</v>
      </c>
    </row>
    <row r="844" spans="1:1">
      <c r="A844" s="11" t="s">
        <v>883</v>
      </c>
    </row>
    <row r="845" spans="1:1">
      <c r="A845" s="11" t="s">
        <v>884</v>
      </c>
    </row>
    <row r="846" spans="1:1">
      <c r="A846" s="11" t="s">
        <v>885</v>
      </c>
    </row>
    <row r="847" spans="1:1">
      <c r="A847" s="11" t="s">
        <v>886</v>
      </c>
    </row>
    <row r="848" spans="1:1">
      <c r="A848" s="11" t="s">
        <v>887</v>
      </c>
    </row>
    <row r="849" spans="1:1">
      <c r="A849" s="11" t="s">
        <v>888</v>
      </c>
    </row>
    <row r="850" spans="1:1">
      <c r="A850" s="11" t="s">
        <v>889</v>
      </c>
    </row>
    <row r="851" spans="1:1">
      <c r="A851" s="11" t="s">
        <v>890</v>
      </c>
    </row>
    <row r="852" spans="1:1">
      <c r="A852" s="11" t="s">
        <v>891</v>
      </c>
    </row>
    <row r="853" spans="1:1">
      <c r="A853" s="11" t="s">
        <v>892</v>
      </c>
    </row>
    <row r="854" spans="1:1">
      <c r="A854" s="11" t="s">
        <v>893</v>
      </c>
    </row>
    <row r="855" spans="1:1">
      <c r="A855" s="11" t="s">
        <v>894</v>
      </c>
    </row>
    <row r="856" spans="1:1">
      <c r="A856" s="11" t="s">
        <v>895</v>
      </c>
    </row>
    <row r="857" spans="1:1">
      <c r="A857" s="11" t="s">
        <v>896</v>
      </c>
    </row>
    <row r="858" spans="1:1">
      <c r="A858" s="11" t="s">
        <v>897</v>
      </c>
    </row>
    <row r="859" spans="1:1">
      <c r="A859" s="11" t="s">
        <v>898</v>
      </c>
    </row>
    <row r="860" spans="1:1">
      <c r="A860" s="11" t="s">
        <v>899</v>
      </c>
    </row>
    <row r="861" spans="1:1">
      <c r="A861" s="11" t="s">
        <v>900</v>
      </c>
    </row>
    <row r="862" spans="1:1">
      <c r="A862" s="11" t="s">
        <v>901</v>
      </c>
    </row>
    <row r="863" spans="1:1">
      <c r="A863" s="11" t="s">
        <v>902</v>
      </c>
    </row>
    <row r="864" spans="1:1">
      <c r="A864" s="11" t="s">
        <v>903</v>
      </c>
    </row>
    <row r="865" spans="1:1">
      <c r="A865" s="11" t="s">
        <v>904</v>
      </c>
    </row>
    <row r="866" spans="1:1">
      <c r="A866" s="11" t="s">
        <v>905</v>
      </c>
    </row>
    <row r="867" spans="1:1">
      <c r="A867" s="11" t="s">
        <v>906</v>
      </c>
    </row>
    <row r="868" spans="1:1">
      <c r="A868" s="11" t="s">
        <v>907</v>
      </c>
    </row>
    <row r="869" spans="1:1">
      <c r="A869" s="11" t="s">
        <v>908</v>
      </c>
    </row>
    <row r="870" spans="1:1">
      <c r="A870" s="11" t="s">
        <v>909</v>
      </c>
    </row>
    <row r="871" spans="1:1">
      <c r="A871" s="11" t="s">
        <v>910</v>
      </c>
    </row>
    <row r="872" spans="1:1">
      <c r="A872" s="11" t="s">
        <v>911</v>
      </c>
    </row>
    <row r="873" spans="1:1">
      <c r="A873" s="11" t="s">
        <v>912</v>
      </c>
    </row>
    <row r="874" spans="1:1">
      <c r="A874" s="11" t="s">
        <v>913</v>
      </c>
    </row>
    <row r="875" spans="1:1">
      <c r="A875" s="11" t="s">
        <v>914</v>
      </c>
    </row>
    <row r="876" spans="1:1">
      <c r="A876" s="11" t="s">
        <v>915</v>
      </c>
    </row>
    <row r="877" spans="1:1">
      <c r="A877" s="11" t="s">
        <v>916</v>
      </c>
    </row>
    <row r="878" spans="1:1">
      <c r="A878" s="11" t="s">
        <v>917</v>
      </c>
    </row>
    <row r="879" spans="1:1">
      <c r="A879" s="11" t="s">
        <v>918</v>
      </c>
    </row>
    <row r="880" spans="1:1">
      <c r="A880" s="11" t="s">
        <v>919</v>
      </c>
    </row>
    <row r="881" spans="1:1">
      <c r="A881" s="11" t="s">
        <v>920</v>
      </c>
    </row>
    <row r="882" spans="1:1">
      <c r="A882" s="11" t="s">
        <v>921</v>
      </c>
    </row>
    <row r="883" spans="1:1">
      <c r="A883" s="11" t="s">
        <v>922</v>
      </c>
    </row>
    <row r="884" spans="1:1">
      <c r="A884" s="11" t="s">
        <v>923</v>
      </c>
    </row>
    <row r="885" spans="1:1">
      <c r="A885" s="11" t="s">
        <v>924</v>
      </c>
    </row>
    <row r="886" spans="1:1">
      <c r="A886" s="11" t="s">
        <v>925</v>
      </c>
    </row>
    <row r="887" spans="1:1">
      <c r="A887" s="11" t="s">
        <v>926</v>
      </c>
    </row>
    <row r="888" spans="1:1">
      <c r="A888" s="11" t="s">
        <v>927</v>
      </c>
    </row>
    <row r="889" spans="1:1">
      <c r="A889" s="11" t="s">
        <v>928</v>
      </c>
    </row>
    <row r="890" spans="1:1">
      <c r="A890" s="11" t="s">
        <v>929</v>
      </c>
    </row>
    <row r="891" spans="1:1">
      <c r="A891" s="11" t="s">
        <v>930</v>
      </c>
    </row>
    <row r="892" spans="1:1">
      <c r="A892" s="11" t="s">
        <v>931</v>
      </c>
    </row>
    <row r="893" spans="1:1">
      <c r="A893" s="11" t="s">
        <v>932</v>
      </c>
    </row>
    <row r="894" spans="1:1">
      <c r="A894" s="11" t="s">
        <v>933</v>
      </c>
    </row>
    <row r="895" spans="1:1">
      <c r="A895" s="11" t="s">
        <v>934</v>
      </c>
    </row>
    <row r="896" spans="1:1">
      <c r="A896" s="11" t="s">
        <v>935</v>
      </c>
    </row>
    <row r="897" spans="1:1">
      <c r="A897" s="11" t="s">
        <v>936</v>
      </c>
    </row>
    <row r="898" spans="1:1">
      <c r="A898" s="11" t="s">
        <v>937</v>
      </c>
    </row>
    <row r="899" spans="1:1">
      <c r="A899" s="11" t="s">
        <v>938</v>
      </c>
    </row>
    <row r="900" spans="1:1">
      <c r="A900" s="11" t="s">
        <v>939</v>
      </c>
    </row>
    <row r="901" spans="1:1">
      <c r="A901" s="11" t="s">
        <v>940</v>
      </c>
    </row>
    <row r="902" spans="1:1">
      <c r="A902" s="11" t="s">
        <v>941</v>
      </c>
    </row>
    <row r="903" spans="1:1">
      <c r="A903" s="11" t="s">
        <v>942</v>
      </c>
    </row>
    <row r="904" spans="1:1">
      <c r="A904" s="11" t="s">
        <v>943</v>
      </c>
    </row>
    <row r="905" spans="1:1">
      <c r="A905" s="11" t="s">
        <v>944</v>
      </c>
    </row>
    <row r="906" spans="1:1">
      <c r="A906" s="11" t="s">
        <v>945</v>
      </c>
    </row>
    <row r="907" spans="1:1">
      <c r="A907" s="11" t="s">
        <v>946</v>
      </c>
    </row>
    <row r="908" spans="1:1">
      <c r="A908" s="11" t="s">
        <v>947</v>
      </c>
    </row>
    <row r="909" spans="1:1">
      <c r="A909" s="11" t="s">
        <v>948</v>
      </c>
    </row>
    <row r="910" spans="1:1">
      <c r="A910" s="11" t="s">
        <v>949</v>
      </c>
    </row>
    <row r="911" spans="1:1">
      <c r="A911" s="11" t="s">
        <v>950</v>
      </c>
    </row>
    <row r="912" spans="1:1">
      <c r="A912" s="11" t="s">
        <v>951</v>
      </c>
    </row>
    <row r="913" spans="1:1">
      <c r="A913" s="11" t="s">
        <v>952</v>
      </c>
    </row>
    <row r="914" spans="1:1">
      <c r="A914" s="11" t="s">
        <v>953</v>
      </c>
    </row>
    <row r="915" spans="1:1">
      <c r="A915" s="11" t="s">
        <v>954</v>
      </c>
    </row>
    <row r="916" spans="1:1">
      <c r="A916" s="11" t="s">
        <v>955</v>
      </c>
    </row>
    <row r="917" spans="1:1">
      <c r="A917" s="11" t="s">
        <v>956</v>
      </c>
    </row>
    <row r="918" spans="1:1">
      <c r="A918" s="11" t="s">
        <v>957</v>
      </c>
    </row>
    <row r="919" spans="1:1">
      <c r="A919" s="11" t="s">
        <v>958</v>
      </c>
    </row>
    <row r="920" spans="1:1">
      <c r="A920" s="11" t="s">
        <v>959</v>
      </c>
    </row>
    <row r="921" spans="1:1">
      <c r="A921" s="11" t="s">
        <v>960</v>
      </c>
    </row>
    <row r="922" spans="1:1">
      <c r="A922" s="11" t="s">
        <v>961</v>
      </c>
    </row>
    <row r="923" spans="1:1">
      <c r="A923" s="11" t="s">
        <v>962</v>
      </c>
    </row>
    <row r="924" spans="1:1">
      <c r="A924" s="11" t="s">
        <v>963</v>
      </c>
    </row>
    <row r="925" spans="1:1">
      <c r="A925" s="11" t="s">
        <v>964</v>
      </c>
    </row>
    <row r="926" spans="1:1">
      <c r="A926" s="11" t="s">
        <v>965</v>
      </c>
    </row>
    <row r="927" spans="1:1">
      <c r="A927" s="11" t="s">
        <v>966</v>
      </c>
    </row>
    <row r="928" spans="1:1">
      <c r="A928" s="11" t="s">
        <v>967</v>
      </c>
    </row>
    <row r="929" spans="1:1">
      <c r="A929" s="11" t="s">
        <v>968</v>
      </c>
    </row>
    <row r="930" spans="1:1">
      <c r="A930" s="11" t="s">
        <v>969</v>
      </c>
    </row>
    <row r="931" spans="1:1">
      <c r="A931" s="11" t="s">
        <v>970</v>
      </c>
    </row>
    <row r="932" spans="1:1">
      <c r="A932" s="11" t="s">
        <v>971</v>
      </c>
    </row>
    <row r="933" spans="1:1">
      <c r="A933" s="11" t="s">
        <v>972</v>
      </c>
    </row>
    <row r="934" spans="1:1">
      <c r="A934" s="11" t="s">
        <v>973</v>
      </c>
    </row>
    <row r="935" spans="1:1">
      <c r="A935" s="11" t="s">
        <v>974</v>
      </c>
    </row>
    <row r="936" spans="1:1">
      <c r="A936" s="11" t="s">
        <v>975</v>
      </c>
    </row>
    <row r="937" spans="1:1">
      <c r="A937" s="11" t="s">
        <v>976</v>
      </c>
    </row>
    <row r="938" spans="1:1">
      <c r="A938" s="11" t="s">
        <v>977</v>
      </c>
    </row>
    <row r="939" spans="1:1">
      <c r="A939" s="11" t="s">
        <v>978</v>
      </c>
    </row>
    <row r="940" spans="1:1">
      <c r="A940" s="11" t="s">
        <v>979</v>
      </c>
    </row>
    <row r="941" spans="1:1">
      <c r="A941" s="11" t="s">
        <v>980</v>
      </c>
    </row>
    <row r="942" spans="1:1">
      <c r="A942" s="11" t="s">
        <v>981</v>
      </c>
    </row>
    <row r="943" spans="1:1">
      <c r="A943" s="11" t="s">
        <v>982</v>
      </c>
    </row>
    <row r="944" spans="1:1">
      <c r="A944" s="11" t="s">
        <v>983</v>
      </c>
    </row>
    <row r="945" spans="1:1">
      <c r="A945" s="11" t="s">
        <v>984</v>
      </c>
    </row>
    <row r="946" spans="1:1">
      <c r="A946" s="11" t="s">
        <v>985</v>
      </c>
    </row>
    <row r="947" spans="1:1">
      <c r="A947" s="11" t="s">
        <v>986</v>
      </c>
    </row>
    <row r="948" spans="1:1">
      <c r="A948" s="11" t="s">
        <v>987</v>
      </c>
    </row>
    <row r="949" spans="1:1">
      <c r="A949" s="11" t="s">
        <v>988</v>
      </c>
    </row>
    <row r="950" spans="1:1">
      <c r="A950" s="11" t="s">
        <v>989</v>
      </c>
    </row>
    <row r="951" spans="1:1">
      <c r="A951" s="11" t="s">
        <v>990</v>
      </c>
    </row>
    <row r="952" spans="1:1">
      <c r="A952" s="11" t="s">
        <v>991</v>
      </c>
    </row>
    <row r="953" spans="1:1">
      <c r="A953" s="11" t="s">
        <v>992</v>
      </c>
    </row>
    <row r="954" spans="1:1">
      <c r="A954" s="11" t="s">
        <v>993</v>
      </c>
    </row>
    <row r="955" spans="1:1">
      <c r="A955" s="11" t="s">
        <v>994</v>
      </c>
    </row>
    <row r="956" spans="1:1">
      <c r="A956" s="11" t="s">
        <v>995</v>
      </c>
    </row>
    <row r="957" spans="1:1">
      <c r="A957" s="11" t="s">
        <v>996</v>
      </c>
    </row>
    <row r="958" spans="1:1">
      <c r="A958" s="11" t="s">
        <v>997</v>
      </c>
    </row>
    <row r="959" spans="1:1">
      <c r="A959" s="11" t="s">
        <v>998</v>
      </c>
    </row>
    <row r="960" spans="1:1">
      <c r="A960" s="11" t="s">
        <v>999</v>
      </c>
    </row>
    <row r="961" spans="1:1">
      <c r="A961" s="11" t="s">
        <v>1000</v>
      </c>
    </row>
    <row r="962" spans="1:1">
      <c r="A962" s="11" t="s">
        <v>1001</v>
      </c>
    </row>
    <row r="963" spans="1:1">
      <c r="A963" s="11" t="s">
        <v>1002</v>
      </c>
    </row>
    <row r="964" spans="1:1">
      <c r="A964" s="11" t="s">
        <v>1003</v>
      </c>
    </row>
    <row r="965" spans="1:1">
      <c r="A965" s="11" t="s">
        <v>1004</v>
      </c>
    </row>
    <row r="966" spans="1:1">
      <c r="A966" s="11" t="s">
        <v>1005</v>
      </c>
    </row>
    <row r="967" spans="1:1">
      <c r="A967" s="11" t="s">
        <v>1006</v>
      </c>
    </row>
    <row r="968" spans="1:1">
      <c r="A968" s="11" t="s">
        <v>1007</v>
      </c>
    </row>
    <row r="969" spans="1:1">
      <c r="A969" s="11" t="s">
        <v>1008</v>
      </c>
    </row>
    <row r="970" spans="1:1">
      <c r="A970" s="11" t="s">
        <v>1009</v>
      </c>
    </row>
    <row r="971" spans="1:1">
      <c r="A971" s="11" t="s">
        <v>1010</v>
      </c>
    </row>
    <row r="972" spans="1:1">
      <c r="A972" s="11" t="s">
        <v>1011</v>
      </c>
    </row>
    <row r="973" spans="1:1">
      <c r="A973" s="11" t="s">
        <v>1012</v>
      </c>
    </row>
    <row r="974" spans="1:1">
      <c r="A974" s="11" t="s">
        <v>1013</v>
      </c>
    </row>
    <row r="975" spans="1:1">
      <c r="A975" s="11" t="s">
        <v>1014</v>
      </c>
    </row>
    <row r="976" spans="1:1">
      <c r="A976" s="11" t="s">
        <v>1015</v>
      </c>
    </row>
    <row r="977" spans="1:1">
      <c r="A977" s="11" t="s">
        <v>1016</v>
      </c>
    </row>
    <row r="978" spans="1:1">
      <c r="A978" s="11" t="s">
        <v>1017</v>
      </c>
    </row>
    <row r="979" spans="1:1">
      <c r="A979" s="11" t="s">
        <v>1018</v>
      </c>
    </row>
    <row r="980" spans="1:1">
      <c r="A980" s="11" t="s">
        <v>1019</v>
      </c>
    </row>
    <row r="981" spans="1:1">
      <c r="A981" s="11" t="s">
        <v>1020</v>
      </c>
    </row>
    <row r="982" spans="1:1">
      <c r="A982" s="11" t="s">
        <v>1021</v>
      </c>
    </row>
    <row r="983" spans="1:1">
      <c r="A983" s="11" t="s">
        <v>1022</v>
      </c>
    </row>
    <row r="984" spans="1:1">
      <c r="A984" s="11" t="s">
        <v>1023</v>
      </c>
    </row>
    <row r="985" spans="1:1">
      <c r="A985" s="11" t="s">
        <v>1024</v>
      </c>
    </row>
    <row r="986" spans="1:1">
      <c r="A986" s="11" t="s">
        <v>1025</v>
      </c>
    </row>
    <row r="987" spans="1:1">
      <c r="A987" s="11" t="s">
        <v>1026</v>
      </c>
    </row>
    <row r="988" spans="1:1">
      <c r="A988" s="11" t="s">
        <v>1027</v>
      </c>
    </row>
    <row r="989" spans="1:1">
      <c r="A989" s="11" t="s">
        <v>1028</v>
      </c>
    </row>
    <row r="990" spans="1:1">
      <c r="A990" s="11" t="s">
        <v>1029</v>
      </c>
    </row>
    <row r="991" spans="1:1">
      <c r="A991" s="11" t="s">
        <v>1030</v>
      </c>
    </row>
    <row r="992" spans="1:1">
      <c r="A992" s="11" t="s">
        <v>1031</v>
      </c>
    </row>
    <row r="993" spans="1:1">
      <c r="A993" s="11" t="s">
        <v>1032</v>
      </c>
    </row>
    <row r="994" spans="1:1">
      <c r="A994" s="11" t="s">
        <v>1033</v>
      </c>
    </row>
    <row r="995" spans="1:1">
      <c r="A995" s="11" t="s">
        <v>1034</v>
      </c>
    </row>
    <row r="996" spans="1:1">
      <c r="A996" s="11" t="s">
        <v>1035</v>
      </c>
    </row>
    <row r="997" spans="1:1">
      <c r="A997" s="11" t="s">
        <v>1036</v>
      </c>
    </row>
    <row r="998" spans="1:1">
      <c r="A998" s="11" t="s">
        <v>1037</v>
      </c>
    </row>
    <row r="999" spans="1:1">
      <c r="A999" s="11" t="s">
        <v>1038</v>
      </c>
    </row>
    <row r="1000" spans="1:1">
      <c r="A1000" s="11" t="s">
        <v>1039</v>
      </c>
    </row>
    <row r="1001" spans="1:1">
      <c r="A1001" s="11" t="s">
        <v>1040</v>
      </c>
    </row>
    <row r="1002" spans="1:1">
      <c r="A1002" s="11" t="s">
        <v>1041</v>
      </c>
    </row>
    <row r="1003" spans="1:1">
      <c r="A1003" s="11" t="s">
        <v>1042</v>
      </c>
    </row>
    <row r="1004" spans="1:1">
      <c r="A1004" s="11" t="s">
        <v>1043</v>
      </c>
    </row>
    <row r="1005" spans="1:1">
      <c r="A1005" s="11" t="s">
        <v>1044</v>
      </c>
    </row>
    <row r="1006" spans="1:1">
      <c r="A1006" s="11" t="s">
        <v>1045</v>
      </c>
    </row>
    <row r="1007" spans="1:1">
      <c r="A1007" s="11" t="s">
        <v>1046</v>
      </c>
    </row>
    <row r="1008" spans="1:1">
      <c r="A1008" s="11" t="s">
        <v>1047</v>
      </c>
    </row>
    <row r="1009" spans="1:1">
      <c r="A1009" s="11" t="s">
        <v>1048</v>
      </c>
    </row>
    <row r="1010" spans="1:1">
      <c r="A1010" s="11" t="s">
        <v>1049</v>
      </c>
    </row>
    <row r="1011" spans="1:1">
      <c r="A1011" s="11" t="s">
        <v>1050</v>
      </c>
    </row>
    <row r="1012" spans="1:1">
      <c r="A1012" s="11" t="s">
        <v>1051</v>
      </c>
    </row>
    <row r="1013" spans="1:1">
      <c r="A1013" s="11" t="s">
        <v>1052</v>
      </c>
    </row>
    <row r="1014" spans="1:1">
      <c r="A1014" s="11" t="s">
        <v>1053</v>
      </c>
    </row>
    <row r="1015" spans="1:1">
      <c r="A1015" s="11" t="s">
        <v>1054</v>
      </c>
    </row>
    <row r="1016" spans="1:1">
      <c r="A1016" s="11" t="s">
        <v>1055</v>
      </c>
    </row>
    <row r="1017" spans="1:1">
      <c r="A1017" s="11" t="s">
        <v>1056</v>
      </c>
    </row>
    <row r="1018" spans="1:1">
      <c r="A1018" s="11" t="s">
        <v>1057</v>
      </c>
    </row>
    <row r="1019" spans="1:1">
      <c r="A1019" s="11" t="s">
        <v>1058</v>
      </c>
    </row>
    <row r="1020" spans="1:1">
      <c r="A1020" s="11" t="s">
        <v>1059</v>
      </c>
    </row>
    <row r="1021" spans="1:1">
      <c r="A1021" s="11" t="s">
        <v>1060</v>
      </c>
    </row>
    <row r="1022" spans="1:1">
      <c r="A1022" s="11" t="s">
        <v>1061</v>
      </c>
    </row>
    <row r="1023" spans="1:1">
      <c r="A1023" s="11" t="s">
        <v>1062</v>
      </c>
    </row>
    <row r="1024" spans="1:1">
      <c r="A1024" s="11" t="s">
        <v>1063</v>
      </c>
    </row>
    <row r="1025" spans="1:1">
      <c r="A1025" s="11" t="s">
        <v>1064</v>
      </c>
    </row>
    <row r="1026" spans="1:1">
      <c r="A1026" s="11" t="s">
        <v>1065</v>
      </c>
    </row>
    <row r="1027" spans="1:1">
      <c r="A1027" s="11" t="s">
        <v>1066</v>
      </c>
    </row>
    <row r="1028" spans="1:1">
      <c r="A1028" s="11" t="s">
        <v>1067</v>
      </c>
    </row>
    <row r="1029" spans="1:1">
      <c r="A1029" s="11" t="s">
        <v>1068</v>
      </c>
    </row>
    <row r="1030" spans="1:1">
      <c r="A1030" s="11" t="s">
        <v>1069</v>
      </c>
    </row>
    <row r="1031" spans="1:1">
      <c r="A1031" s="11" t="s">
        <v>1070</v>
      </c>
    </row>
    <row r="1032" spans="1:1">
      <c r="A1032" s="11" t="s">
        <v>1071</v>
      </c>
    </row>
    <row r="1033" spans="1:1">
      <c r="A1033" s="11" t="s">
        <v>1072</v>
      </c>
    </row>
    <row r="1034" spans="1:1">
      <c r="A1034" s="11" t="s">
        <v>1073</v>
      </c>
    </row>
    <row r="1035" spans="1:1">
      <c r="A1035" s="11" t="s">
        <v>1074</v>
      </c>
    </row>
    <row r="1036" spans="1:1">
      <c r="A1036" s="11" t="s">
        <v>1075</v>
      </c>
    </row>
    <row r="1037" spans="1:1">
      <c r="A1037" s="11" t="s">
        <v>1076</v>
      </c>
    </row>
    <row r="1038" spans="1:1">
      <c r="A1038" s="11" t="s">
        <v>1077</v>
      </c>
    </row>
    <row r="1039" spans="1:1">
      <c r="A1039" s="11" t="s">
        <v>1078</v>
      </c>
    </row>
    <row r="1040" spans="1:1">
      <c r="A1040" s="11" t="s">
        <v>1079</v>
      </c>
    </row>
    <row r="1041" spans="1:1">
      <c r="A1041" s="11" t="s">
        <v>1080</v>
      </c>
    </row>
    <row r="1042" spans="1:1">
      <c r="A1042" s="11" t="s">
        <v>1081</v>
      </c>
    </row>
    <row r="1043" spans="1:1">
      <c r="A1043" s="11" t="s">
        <v>1082</v>
      </c>
    </row>
    <row r="1044" spans="1:1">
      <c r="A1044" s="11" t="s">
        <v>1083</v>
      </c>
    </row>
    <row r="1045" spans="1:1">
      <c r="A1045" s="11" t="s">
        <v>1084</v>
      </c>
    </row>
    <row r="1046" spans="1:1">
      <c r="A1046" s="11" t="s">
        <v>1085</v>
      </c>
    </row>
    <row r="1047" spans="1:1">
      <c r="A1047" s="11" t="s">
        <v>1086</v>
      </c>
    </row>
    <row r="1048" spans="1:1">
      <c r="A1048" s="11" t="s">
        <v>1087</v>
      </c>
    </row>
    <row r="1049" spans="1:1">
      <c r="A1049" s="11" t="s">
        <v>1088</v>
      </c>
    </row>
    <row r="1050" spans="1:1">
      <c r="A1050" s="11" t="s">
        <v>1089</v>
      </c>
    </row>
    <row r="1051" spans="1:1">
      <c r="A1051" s="11" t="s">
        <v>1090</v>
      </c>
    </row>
    <row r="1052" spans="1:1">
      <c r="A1052" s="11" t="s">
        <v>1091</v>
      </c>
    </row>
    <row r="1053" spans="1:1">
      <c r="A1053" s="11" t="s">
        <v>1092</v>
      </c>
    </row>
    <row r="1054" spans="1:1">
      <c r="A1054" s="11" t="s">
        <v>1093</v>
      </c>
    </row>
    <row r="1055" spans="1:1">
      <c r="A1055" s="11" t="s">
        <v>1094</v>
      </c>
    </row>
    <row r="1056" spans="1:1">
      <c r="A1056" s="11" t="s">
        <v>1095</v>
      </c>
    </row>
    <row r="1057" spans="1:1">
      <c r="A1057" s="11" t="s">
        <v>1096</v>
      </c>
    </row>
    <row r="1058" spans="1:1">
      <c r="A1058" s="11" t="s">
        <v>1097</v>
      </c>
    </row>
    <row r="1059" spans="1:1">
      <c r="A1059" s="11" t="s">
        <v>1098</v>
      </c>
    </row>
    <row r="1060" spans="1:1">
      <c r="A1060" s="11" t="s">
        <v>1099</v>
      </c>
    </row>
    <row r="1061" spans="1:1">
      <c r="A1061" s="11" t="s">
        <v>1100</v>
      </c>
    </row>
    <row r="1062" spans="1:1">
      <c r="A1062" s="11" t="s">
        <v>1101</v>
      </c>
    </row>
    <row r="1063" spans="1:1">
      <c r="A1063" s="11" t="s">
        <v>1102</v>
      </c>
    </row>
    <row r="1064" spans="1:1">
      <c r="A1064" s="11" t="s">
        <v>1103</v>
      </c>
    </row>
    <row r="1065" spans="1:1">
      <c r="A1065" s="11" t="s">
        <v>1104</v>
      </c>
    </row>
    <row r="1066" spans="1:1">
      <c r="A1066" s="11" t="s">
        <v>1105</v>
      </c>
    </row>
    <row r="1067" spans="1:1">
      <c r="A1067" s="11" t="s">
        <v>1106</v>
      </c>
    </row>
    <row r="1068" spans="1:1">
      <c r="A1068" s="11" t="s">
        <v>1107</v>
      </c>
    </row>
    <row r="1069" spans="1:1">
      <c r="A1069" s="11" t="s">
        <v>1108</v>
      </c>
    </row>
    <row r="1070" spans="1:1">
      <c r="A1070" s="11" t="s">
        <v>1109</v>
      </c>
    </row>
    <row r="1071" spans="1:1">
      <c r="A1071" s="11" t="s">
        <v>1110</v>
      </c>
    </row>
    <row r="1072" spans="1:1">
      <c r="A1072" s="11" t="s">
        <v>1111</v>
      </c>
    </row>
    <row r="1073" spans="1:1">
      <c r="A1073" s="11" t="s">
        <v>1112</v>
      </c>
    </row>
    <row r="1074" spans="1:1">
      <c r="A1074" s="11" t="s">
        <v>1113</v>
      </c>
    </row>
    <row r="1075" spans="1:1">
      <c r="A1075" s="11" t="s">
        <v>1114</v>
      </c>
    </row>
    <row r="1076" spans="1:1">
      <c r="A1076" s="11" t="s">
        <v>1115</v>
      </c>
    </row>
    <row r="1077" spans="1:1">
      <c r="A1077" s="11" t="s">
        <v>1116</v>
      </c>
    </row>
    <row r="1078" spans="1:1">
      <c r="A1078" s="11" t="s">
        <v>1117</v>
      </c>
    </row>
    <row r="1079" spans="1:1">
      <c r="A1079" s="11" t="s">
        <v>1118</v>
      </c>
    </row>
    <row r="1080" spans="1:1">
      <c r="A1080" s="11" t="s">
        <v>1119</v>
      </c>
    </row>
    <row r="1081" spans="1:1">
      <c r="A1081" s="11" t="s">
        <v>1120</v>
      </c>
    </row>
    <row r="1082" spans="1:1">
      <c r="A1082" s="11" t="s">
        <v>1121</v>
      </c>
    </row>
    <row r="1083" spans="1:1">
      <c r="A1083" s="11" t="s">
        <v>1122</v>
      </c>
    </row>
    <row r="1084" spans="1:1">
      <c r="A1084" s="11" t="s">
        <v>1123</v>
      </c>
    </row>
    <row r="1085" spans="1:1">
      <c r="A1085" s="11" t="s">
        <v>1124</v>
      </c>
    </row>
    <row r="1086" spans="1:1">
      <c r="A1086" s="11" t="s">
        <v>1125</v>
      </c>
    </row>
    <row r="1087" spans="1:1">
      <c r="A1087" s="11" t="s">
        <v>1126</v>
      </c>
    </row>
    <row r="1088" spans="1:1">
      <c r="A1088" s="11" t="s">
        <v>1127</v>
      </c>
    </row>
    <row r="1089" spans="1:1">
      <c r="A1089" s="11" t="s">
        <v>1128</v>
      </c>
    </row>
    <row r="1090" spans="1:1">
      <c r="A1090" s="11" t="s">
        <v>1129</v>
      </c>
    </row>
    <row r="1091" spans="1:1">
      <c r="A1091" s="11" t="s">
        <v>1130</v>
      </c>
    </row>
    <row r="1092" spans="1:1">
      <c r="A1092" s="11" t="s">
        <v>1131</v>
      </c>
    </row>
    <row r="1093" spans="1:1">
      <c r="A1093" s="11" t="s">
        <v>1132</v>
      </c>
    </row>
    <row r="1094" spans="1:1">
      <c r="A1094" s="11" t="s">
        <v>1133</v>
      </c>
    </row>
    <row r="1095" spans="1:1">
      <c r="A1095" s="11" t="s">
        <v>1134</v>
      </c>
    </row>
    <row r="1096" spans="1:1">
      <c r="A1096" s="11" t="s">
        <v>1135</v>
      </c>
    </row>
    <row r="1097" spans="1:1">
      <c r="A1097" s="11" t="s">
        <v>1136</v>
      </c>
    </row>
    <row r="1098" spans="1:1">
      <c r="A1098" s="11" t="s">
        <v>1137</v>
      </c>
    </row>
    <row r="1099" spans="1:1">
      <c r="A1099" s="11" t="s">
        <v>1138</v>
      </c>
    </row>
    <row r="1100" spans="1:1">
      <c r="A1100" s="11" t="s">
        <v>1139</v>
      </c>
    </row>
    <row r="1101" spans="1:1">
      <c r="A1101" s="11" t="s">
        <v>1140</v>
      </c>
    </row>
    <row r="1102" spans="1:1">
      <c r="A1102" s="11" t="s">
        <v>1141</v>
      </c>
    </row>
    <row r="1103" spans="1:1">
      <c r="A1103" s="11" t="s">
        <v>1142</v>
      </c>
    </row>
    <row r="1104" spans="1:1">
      <c r="A1104" s="11" t="s">
        <v>1143</v>
      </c>
    </row>
    <row r="1105" spans="1:1">
      <c r="A1105" s="11" t="s">
        <v>1144</v>
      </c>
    </row>
    <row r="1106" spans="1:1">
      <c r="A1106" s="11" t="s">
        <v>1145</v>
      </c>
    </row>
    <row r="1107" spans="1:1">
      <c r="A1107" s="11" t="s">
        <v>1146</v>
      </c>
    </row>
    <row r="1108" spans="1:1">
      <c r="A1108" s="11" t="s">
        <v>1147</v>
      </c>
    </row>
    <row r="1109" spans="1:1">
      <c r="A1109" s="11" t="s">
        <v>1148</v>
      </c>
    </row>
    <row r="1110" spans="1:1">
      <c r="A1110" s="11" t="s">
        <v>1149</v>
      </c>
    </row>
    <row r="1111" spans="1:1">
      <c r="A1111" s="11" t="s">
        <v>1150</v>
      </c>
    </row>
    <row r="1112" spans="1:1">
      <c r="A1112" s="11" t="s">
        <v>1151</v>
      </c>
    </row>
    <row r="1113" spans="1:1">
      <c r="A1113" s="11" t="s">
        <v>1152</v>
      </c>
    </row>
    <row r="1114" spans="1:1">
      <c r="A1114" s="11" t="s">
        <v>1153</v>
      </c>
    </row>
    <row r="1115" spans="1:1">
      <c r="A1115" s="11" t="s">
        <v>1154</v>
      </c>
    </row>
    <row r="1116" spans="1:1">
      <c r="A1116" s="11" t="s">
        <v>1155</v>
      </c>
    </row>
    <row r="1117" spans="1:1">
      <c r="A1117" s="11" t="s">
        <v>1156</v>
      </c>
    </row>
    <row r="1118" spans="1:1">
      <c r="A1118" s="11" t="s">
        <v>1157</v>
      </c>
    </row>
    <row r="1119" spans="1:1">
      <c r="A1119" s="11" t="s">
        <v>1158</v>
      </c>
    </row>
    <row r="1120" spans="1:1">
      <c r="A1120" s="11" t="s">
        <v>1159</v>
      </c>
    </row>
    <row r="1121" spans="1:1">
      <c r="A1121" s="11" t="s">
        <v>1160</v>
      </c>
    </row>
    <row r="1122" spans="1:1">
      <c r="A1122" s="11" t="s">
        <v>1161</v>
      </c>
    </row>
    <row r="1123" spans="1:1">
      <c r="A1123" s="11" t="s">
        <v>1162</v>
      </c>
    </row>
    <row r="1124" spans="1:1">
      <c r="A1124" s="11" t="s">
        <v>1163</v>
      </c>
    </row>
    <row r="1125" spans="1:1">
      <c r="A1125" s="11" t="s">
        <v>1164</v>
      </c>
    </row>
    <row r="1126" spans="1:1">
      <c r="A1126" s="11" t="s">
        <v>1165</v>
      </c>
    </row>
    <row r="1127" spans="1:1">
      <c r="A1127" s="11" t="s">
        <v>1166</v>
      </c>
    </row>
    <row r="1128" spans="1:1">
      <c r="A1128" s="11" t="s">
        <v>1167</v>
      </c>
    </row>
    <row r="1129" spans="1:1">
      <c r="A1129" s="11" t="s">
        <v>1168</v>
      </c>
    </row>
    <row r="1130" spans="1:1">
      <c r="A1130" s="11" t="s">
        <v>1169</v>
      </c>
    </row>
    <row r="1131" spans="1:1">
      <c r="A1131" s="11" t="s">
        <v>1170</v>
      </c>
    </row>
    <row r="1132" spans="1:1">
      <c r="A1132" s="11" t="s">
        <v>1171</v>
      </c>
    </row>
    <row r="1133" spans="1:1">
      <c r="A1133" s="11" t="s">
        <v>1172</v>
      </c>
    </row>
    <row r="1134" spans="1:1">
      <c r="A1134" s="11" t="s">
        <v>1173</v>
      </c>
    </row>
    <row r="1135" spans="1:1">
      <c r="A1135" s="11" t="s">
        <v>1174</v>
      </c>
    </row>
    <row r="1136" spans="1:1">
      <c r="A1136" s="11" t="s">
        <v>1175</v>
      </c>
    </row>
    <row r="1137" spans="1:1">
      <c r="A1137" s="11" t="s">
        <v>1176</v>
      </c>
    </row>
    <row r="1138" spans="1:1">
      <c r="A1138" s="11" t="s">
        <v>1177</v>
      </c>
    </row>
    <row r="1139" spans="1:1">
      <c r="A1139" s="11" t="s">
        <v>1178</v>
      </c>
    </row>
    <row r="1140" spans="1:1">
      <c r="A1140" s="11" t="s">
        <v>1179</v>
      </c>
    </row>
    <row r="1141" spans="1:1">
      <c r="A1141" s="11" t="s">
        <v>1180</v>
      </c>
    </row>
    <row r="1142" spans="1:1">
      <c r="A1142" s="11" t="s">
        <v>1181</v>
      </c>
    </row>
    <row r="1143" spans="1:1">
      <c r="A1143" s="11" t="s">
        <v>1182</v>
      </c>
    </row>
    <row r="1144" spans="1:1">
      <c r="A1144" s="11" t="s">
        <v>1183</v>
      </c>
    </row>
    <row r="1145" spans="1:1">
      <c r="A1145" s="11" t="s">
        <v>1184</v>
      </c>
    </row>
    <row r="1146" spans="1:1">
      <c r="A1146" s="11" t="s">
        <v>1185</v>
      </c>
    </row>
    <row r="1147" spans="1:1">
      <c r="A1147" s="11" t="s">
        <v>1186</v>
      </c>
    </row>
    <row r="1148" spans="1:1">
      <c r="A1148" s="11" t="s">
        <v>1187</v>
      </c>
    </row>
    <row r="1149" spans="1:1">
      <c r="A1149" s="11" t="s">
        <v>1188</v>
      </c>
    </row>
    <row r="1150" spans="1:1">
      <c r="A1150" s="11" t="s">
        <v>1189</v>
      </c>
    </row>
    <row r="1151" spans="1:1">
      <c r="A1151" s="11" t="s">
        <v>1190</v>
      </c>
    </row>
    <row r="1152" spans="1:1">
      <c r="A1152" s="11" t="s">
        <v>1191</v>
      </c>
    </row>
    <row r="1153" spans="1:1">
      <c r="A1153" s="11" t="s">
        <v>1192</v>
      </c>
    </row>
    <row r="1154" spans="1:1">
      <c r="A1154" s="11" t="s">
        <v>1193</v>
      </c>
    </row>
    <row r="1155" spans="1:1">
      <c r="A1155" s="11" t="s">
        <v>1194</v>
      </c>
    </row>
    <row r="1156" spans="1:1">
      <c r="A1156" s="11" t="s">
        <v>1195</v>
      </c>
    </row>
    <row r="1157" spans="1:1">
      <c r="A1157" s="11" t="s">
        <v>1196</v>
      </c>
    </row>
    <row r="1158" spans="1:1">
      <c r="A1158" s="11" t="s">
        <v>1197</v>
      </c>
    </row>
    <row r="1159" spans="1:1">
      <c r="A1159" s="11" t="s">
        <v>1198</v>
      </c>
    </row>
    <row r="1160" spans="1:1">
      <c r="A1160" s="11" t="s">
        <v>1199</v>
      </c>
    </row>
    <row r="1161" spans="1:1">
      <c r="A1161" s="11" t="s">
        <v>1200</v>
      </c>
    </row>
    <row r="1162" spans="1:1">
      <c r="A1162" s="11" t="s">
        <v>1201</v>
      </c>
    </row>
    <row r="1163" spans="1:1">
      <c r="A1163" s="11" t="s">
        <v>1202</v>
      </c>
    </row>
    <row r="1164" spans="1:1">
      <c r="A1164" s="11" t="s">
        <v>1203</v>
      </c>
    </row>
    <row r="1165" spans="1:1">
      <c r="A1165" s="11" t="s">
        <v>1204</v>
      </c>
    </row>
    <row r="1166" spans="1:1">
      <c r="A1166" s="11" t="s">
        <v>1205</v>
      </c>
    </row>
    <row r="1167" spans="1:1">
      <c r="A1167" s="11" t="s">
        <v>1206</v>
      </c>
    </row>
    <row r="1168" spans="1:1">
      <c r="A1168" s="11" t="s">
        <v>1207</v>
      </c>
    </row>
    <row r="1169" spans="1:1">
      <c r="A1169" s="11" t="s">
        <v>1208</v>
      </c>
    </row>
    <row r="1170" spans="1:1">
      <c r="A1170" s="11" t="s">
        <v>1209</v>
      </c>
    </row>
    <row r="1171" spans="1:1">
      <c r="A1171" s="11" t="s">
        <v>1210</v>
      </c>
    </row>
    <row r="1172" spans="1:1">
      <c r="A1172" s="11" t="s">
        <v>1211</v>
      </c>
    </row>
    <row r="1173" spans="1:1">
      <c r="A1173" s="11" t="s">
        <v>1212</v>
      </c>
    </row>
    <row r="1174" spans="1:1">
      <c r="A1174" s="11" t="s">
        <v>1213</v>
      </c>
    </row>
    <row r="1175" spans="1:1">
      <c r="A1175" s="11" t="s">
        <v>1214</v>
      </c>
    </row>
    <row r="1176" spans="1:1">
      <c r="A1176" s="11" t="s">
        <v>1215</v>
      </c>
    </row>
    <row r="1177" spans="1:1">
      <c r="A1177" s="11" t="s">
        <v>1216</v>
      </c>
    </row>
    <row r="1178" spans="1:1">
      <c r="A1178" s="11" t="s">
        <v>1217</v>
      </c>
    </row>
    <row r="1179" spans="1:1">
      <c r="A1179" s="11" t="s">
        <v>1218</v>
      </c>
    </row>
    <row r="1180" spans="1:1">
      <c r="A1180" s="11" t="s">
        <v>1219</v>
      </c>
    </row>
    <row r="1181" spans="1:1">
      <c r="A1181" s="11" t="s">
        <v>1220</v>
      </c>
    </row>
    <row r="1182" spans="1:1">
      <c r="A1182" s="11" t="s">
        <v>1221</v>
      </c>
    </row>
    <row r="1183" spans="1:1">
      <c r="A1183" s="11" t="s">
        <v>1222</v>
      </c>
    </row>
    <row r="1184" spans="1:1">
      <c r="A1184" s="11" t="s">
        <v>1223</v>
      </c>
    </row>
    <row r="1185" spans="1:1">
      <c r="A1185" s="11" t="s">
        <v>1224</v>
      </c>
    </row>
    <row r="1186" spans="1:1">
      <c r="A1186" s="11" t="s">
        <v>1225</v>
      </c>
    </row>
    <row r="1187" spans="1:1">
      <c r="A1187" s="11" t="s">
        <v>1226</v>
      </c>
    </row>
    <row r="1188" spans="1:1">
      <c r="A1188" s="11" t="s">
        <v>1227</v>
      </c>
    </row>
    <row r="1189" spans="1:1">
      <c r="A1189" s="11" t="s">
        <v>1228</v>
      </c>
    </row>
    <row r="1190" spans="1:1">
      <c r="A1190" s="11" t="s">
        <v>1229</v>
      </c>
    </row>
    <row r="1191" spans="1:1">
      <c r="A1191" s="11" t="s">
        <v>1230</v>
      </c>
    </row>
    <row r="1192" spans="1:1">
      <c r="A1192" s="11" t="s">
        <v>1231</v>
      </c>
    </row>
    <row r="1193" spans="1:1">
      <c r="A1193" s="11" t="s">
        <v>1232</v>
      </c>
    </row>
    <row r="1194" spans="1:1">
      <c r="A1194" s="11" t="s">
        <v>1233</v>
      </c>
    </row>
    <row r="1195" spans="1:1">
      <c r="A1195" s="11" t="s">
        <v>1234</v>
      </c>
    </row>
    <row r="1196" spans="1:1">
      <c r="A1196" s="11" t="s">
        <v>1235</v>
      </c>
    </row>
    <row r="1197" spans="1:1">
      <c r="A1197" s="11" t="s">
        <v>1236</v>
      </c>
    </row>
    <row r="1198" spans="1:1">
      <c r="A1198" s="11" t="s">
        <v>1237</v>
      </c>
    </row>
    <row r="1199" spans="1:1">
      <c r="A1199" s="11" t="s">
        <v>1238</v>
      </c>
    </row>
    <row r="1200" spans="1:1">
      <c r="A1200" s="11" t="s">
        <v>1239</v>
      </c>
    </row>
    <row r="1201" spans="1:1">
      <c r="A1201" s="11" t="s">
        <v>1240</v>
      </c>
    </row>
    <row r="1202" spans="1:1">
      <c r="A1202" s="11" t="s">
        <v>1241</v>
      </c>
    </row>
    <row r="1203" spans="1:1">
      <c r="A1203" s="11" t="s">
        <v>1242</v>
      </c>
    </row>
    <row r="1204" spans="1:1">
      <c r="A1204" s="11" t="s">
        <v>1243</v>
      </c>
    </row>
    <row r="1205" spans="1:1">
      <c r="A1205" s="11" t="s">
        <v>1244</v>
      </c>
    </row>
    <row r="1206" spans="1:1">
      <c r="A1206" s="11" t="s">
        <v>1245</v>
      </c>
    </row>
    <row r="1207" spans="1:1">
      <c r="A1207" s="11" t="s">
        <v>1246</v>
      </c>
    </row>
    <row r="1208" spans="1:1">
      <c r="A1208" s="11" t="s">
        <v>1247</v>
      </c>
    </row>
    <row r="1209" spans="1:1">
      <c r="A1209" s="11" t="s">
        <v>1248</v>
      </c>
    </row>
    <row r="1210" spans="1:1">
      <c r="A1210" s="11" t="s">
        <v>1249</v>
      </c>
    </row>
    <row r="1211" spans="1:1">
      <c r="A1211" s="11" t="s">
        <v>1250</v>
      </c>
    </row>
    <row r="1212" spans="1:1">
      <c r="A1212" s="11" t="s">
        <v>1251</v>
      </c>
    </row>
    <row r="1213" spans="1:1">
      <c r="A1213" s="11" t="s">
        <v>1252</v>
      </c>
    </row>
    <row r="1214" spans="1:1">
      <c r="A1214" s="11" t="s">
        <v>1253</v>
      </c>
    </row>
    <row r="1215" spans="1:1">
      <c r="A1215" s="11" t="s">
        <v>1254</v>
      </c>
    </row>
    <row r="1216" spans="1:1">
      <c r="A1216" s="11" t="s">
        <v>1255</v>
      </c>
    </row>
    <row r="1217" spans="1:1">
      <c r="A1217" s="11" t="s">
        <v>1256</v>
      </c>
    </row>
    <row r="1218" spans="1:1">
      <c r="A1218" s="11" t="s">
        <v>1257</v>
      </c>
    </row>
    <row r="1219" spans="1:1">
      <c r="A1219" s="11" t="s">
        <v>1258</v>
      </c>
    </row>
    <row r="1220" spans="1:1">
      <c r="A1220" s="11" t="s">
        <v>1259</v>
      </c>
    </row>
    <row r="1221" spans="1:1">
      <c r="A1221" s="11" t="s">
        <v>1260</v>
      </c>
    </row>
    <row r="1222" spans="1:1">
      <c r="A1222" s="11" t="s">
        <v>1261</v>
      </c>
    </row>
    <row r="1223" spans="1:1">
      <c r="A1223" s="11" t="s">
        <v>1262</v>
      </c>
    </row>
    <row r="1224" spans="1:1">
      <c r="A1224" s="11" t="s">
        <v>1263</v>
      </c>
    </row>
    <row r="1225" spans="1:1">
      <c r="A1225" s="11" t="s">
        <v>1264</v>
      </c>
    </row>
    <row r="1226" spans="1:1">
      <c r="A1226" s="11" t="s">
        <v>1265</v>
      </c>
    </row>
    <row r="1227" spans="1:1">
      <c r="A1227" s="11" t="s">
        <v>1266</v>
      </c>
    </row>
    <row r="1228" spans="1:1">
      <c r="A1228" s="11" t="s">
        <v>1267</v>
      </c>
    </row>
    <row r="1229" spans="1:1">
      <c r="A1229" s="11" t="s">
        <v>1268</v>
      </c>
    </row>
    <row r="1230" spans="1:1">
      <c r="A1230" s="11" t="s">
        <v>1269</v>
      </c>
    </row>
    <row r="1231" spans="1:1">
      <c r="A1231" s="11" t="s">
        <v>1270</v>
      </c>
    </row>
    <row r="1232" spans="1:1">
      <c r="A1232" s="11" t="s">
        <v>1271</v>
      </c>
    </row>
    <row r="1233" spans="1:1">
      <c r="A1233" s="11" t="s">
        <v>1272</v>
      </c>
    </row>
    <row r="1234" spans="1:1">
      <c r="A1234" s="11" t="s">
        <v>1273</v>
      </c>
    </row>
    <row r="1235" spans="1:1">
      <c r="A1235" s="11" t="s">
        <v>1274</v>
      </c>
    </row>
    <row r="1236" spans="1:1">
      <c r="A1236" s="11" t="s">
        <v>1275</v>
      </c>
    </row>
    <row r="1237" spans="1:1">
      <c r="A1237" s="11" t="s">
        <v>1276</v>
      </c>
    </row>
    <row r="1238" spans="1:1">
      <c r="A1238" s="11" t="s">
        <v>1277</v>
      </c>
    </row>
    <row r="1239" spans="1:1">
      <c r="A1239" s="11" t="s">
        <v>1278</v>
      </c>
    </row>
    <row r="1240" spans="1:1">
      <c r="A1240" s="11" t="s">
        <v>1279</v>
      </c>
    </row>
    <row r="1241" spans="1:1">
      <c r="A1241" s="11" t="s">
        <v>1280</v>
      </c>
    </row>
    <row r="1242" spans="1:1">
      <c r="A1242" s="11" t="s">
        <v>1281</v>
      </c>
    </row>
    <row r="1243" spans="1:1">
      <c r="A1243" s="11" t="s">
        <v>1282</v>
      </c>
    </row>
    <row r="1244" spans="1:1">
      <c r="A1244" s="11" t="s">
        <v>1283</v>
      </c>
    </row>
    <row r="1245" spans="1:1">
      <c r="A1245" s="11" t="s">
        <v>1284</v>
      </c>
    </row>
    <row r="1246" spans="1:1">
      <c r="A1246" s="11" t="s">
        <v>1285</v>
      </c>
    </row>
    <row r="1247" spans="1:1">
      <c r="A1247" s="11" t="s">
        <v>1286</v>
      </c>
    </row>
    <row r="1248" spans="1:1">
      <c r="A1248" s="11" t="s">
        <v>1287</v>
      </c>
    </row>
    <row r="1249" spans="1:1">
      <c r="A1249" s="11" t="s">
        <v>1288</v>
      </c>
    </row>
    <row r="1250" spans="1:1">
      <c r="A1250" s="11" t="s">
        <v>1289</v>
      </c>
    </row>
    <row r="1251" spans="1:1">
      <c r="A1251" s="11" t="s">
        <v>1290</v>
      </c>
    </row>
    <row r="1252" spans="1:1">
      <c r="A1252" s="11" t="s">
        <v>1291</v>
      </c>
    </row>
    <row r="1253" spans="1:1">
      <c r="A1253" s="11" t="s">
        <v>1292</v>
      </c>
    </row>
    <row r="1254" spans="1:1">
      <c r="A1254" s="11" t="s">
        <v>1293</v>
      </c>
    </row>
    <row r="1255" spans="1:1">
      <c r="A1255" s="11" t="s">
        <v>1294</v>
      </c>
    </row>
    <row r="1256" spans="1:1">
      <c r="A1256" s="11" t="s">
        <v>1295</v>
      </c>
    </row>
    <row r="1257" spans="1:1">
      <c r="A1257" s="11" t="s">
        <v>1296</v>
      </c>
    </row>
    <row r="1258" spans="1:1">
      <c r="A1258" s="11" t="s">
        <v>1297</v>
      </c>
    </row>
    <row r="1259" spans="1:1">
      <c r="A1259" s="11" t="s">
        <v>1298</v>
      </c>
    </row>
    <row r="1260" spans="1:1">
      <c r="A1260" s="11" t="s">
        <v>1299</v>
      </c>
    </row>
    <row r="1261" spans="1:1">
      <c r="A1261" s="11" t="s">
        <v>1300</v>
      </c>
    </row>
    <row r="1262" spans="1:1">
      <c r="A1262" s="11" t="s">
        <v>1301</v>
      </c>
    </row>
    <row r="1263" spans="1:1">
      <c r="A1263" s="11" t="s">
        <v>1302</v>
      </c>
    </row>
    <row r="1264" spans="1:1">
      <c r="A1264" s="11" t="s">
        <v>1303</v>
      </c>
    </row>
    <row r="1265" spans="1:1">
      <c r="A1265" s="11" t="s">
        <v>1304</v>
      </c>
    </row>
    <row r="1266" spans="1:1">
      <c r="A1266" s="11" t="s">
        <v>1305</v>
      </c>
    </row>
    <row r="1267" spans="1:1">
      <c r="A1267" s="11" t="s">
        <v>1306</v>
      </c>
    </row>
    <row r="1268" spans="1:1">
      <c r="A1268" s="11" t="s">
        <v>1307</v>
      </c>
    </row>
    <row r="1269" spans="1:1">
      <c r="A1269" s="11" t="s">
        <v>1308</v>
      </c>
    </row>
    <row r="1270" spans="1:1">
      <c r="A1270" s="11" t="s">
        <v>1309</v>
      </c>
    </row>
    <row r="1271" spans="1:1">
      <c r="A1271" s="11" t="s">
        <v>1310</v>
      </c>
    </row>
    <row r="1272" spans="1:1">
      <c r="A1272" s="11" t="s">
        <v>1311</v>
      </c>
    </row>
    <row r="1273" spans="1:1">
      <c r="A1273" s="11" t="s">
        <v>1312</v>
      </c>
    </row>
    <row r="1274" spans="1:1">
      <c r="A1274" s="11" t="s">
        <v>1313</v>
      </c>
    </row>
    <row r="1275" spans="1:1">
      <c r="A1275" s="11" t="s">
        <v>1314</v>
      </c>
    </row>
    <row r="1276" spans="1:1">
      <c r="A1276" s="11" t="s">
        <v>1315</v>
      </c>
    </row>
    <row r="1277" spans="1:1">
      <c r="A1277" s="11" t="s">
        <v>1316</v>
      </c>
    </row>
    <row r="1278" spans="1:1">
      <c r="A1278" s="11" t="s">
        <v>1317</v>
      </c>
    </row>
    <row r="1279" spans="1:1">
      <c r="A1279" s="11" t="s">
        <v>1318</v>
      </c>
    </row>
    <row r="1280" spans="1:1">
      <c r="A1280" s="11" t="s">
        <v>1319</v>
      </c>
    </row>
    <row r="1281" spans="1:1">
      <c r="A1281" s="11" t="s">
        <v>1320</v>
      </c>
    </row>
    <row r="1282" spans="1:1">
      <c r="A1282" s="11" t="s">
        <v>1321</v>
      </c>
    </row>
    <row r="1283" spans="1:1">
      <c r="A1283" s="11" t="s">
        <v>1322</v>
      </c>
    </row>
    <row r="1284" spans="1:1">
      <c r="A1284" s="11" t="s">
        <v>1323</v>
      </c>
    </row>
    <row r="1285" spans="1:1">
      <c r="A1285" s="11" t="s">
        <v>1324</v>
      </c>
    </row>
    <row r="1286" spans="1:1">
      <c r="A1286" s="11" t="s">
        <v>1325</v>
      </c>
    </row>
    <row r="1287" spans="1:1">
      <c r="A1287" s="11" t="s">
        <v>1326</v>
      </c>
    </row>
    <row r="1288" spans="1:1">
      <c r="A1288" s="11" t="s">
        <v>1327</v>
      </c>
    </row>
    <row r="1289" spans="1:1">
      <c r="A1289" s="11" t="s">
        <v>1328</v>
      </c>
    </row>
    <row r="1290" spans="1:1">
      <c r="A1290" s="11" t="s">
        <v>1329</v>
      </c>
    </row>
    <row r="1291" spans="1:1">
      <c r="A1291" s="11" t="s">
        <v>1330</v>
      </c>
    </row>
    <row r="1292" spans="1:1">
      <c r="A1292" s="11" t="s">
        <v>1331</v>
      </c>
    </row>
    <row r="1293" spans="1:1">
      <c r="A1293" s="11" t="s">
        <v>1332</v>
      </c>
    </row>
    <row r="1294" spans="1:1">
      <c r="A1294" s="11" t="s">
        <v>1333</v>
      </c>
    </row>
    <row r="1295" spans="1:1">
      <c r="A1295" s="11" t="s">
        <v>1334</v>
      </c>
    </row>
    <row r="1296" spans="1:1">
      <c r="A1296" s="11" t="s">
        <v>1335</v>
      </c>
    </row>
    <row r="1297" spans="1:1">
      <c r="A1297" s="11" t="s">
        <v>1336</v>
      </c>
    </row>
    <row r="1298" spans="1:1">
      <c r="A1298" s="11" t="s">
        <v>1337</v>
      </c>
    </row>
    <row r="1299" spans="1:1">
      <c r="A1299" s="11" t="s">
        <v>1338</v>
      </c>
    </row>
    <row r="1300" spans="1:1">
      <c r="A1300" s="11" t="s">
        <v>1339</v>
      </c>
    </row>
    <row r="1301" spans="1:1">
      <c r="A1301" s="11" t="s">
        <v>1340</v>
      </c>
    </row>
    <row r="1302" spans="1:1">
      <c r="A1302" s="11" t="s">
        <v>1341</v>
      </c>
    </row>
    <row r="1303" spans="1:1">
      <c r="A1303" s="11" t="s">
        <v>1342</v>
      </c>
    </row>
    <row r="1304" spans="1:1">
      <c r="A1304" s="11" t="s">
        <v>1343</v>
      </c>
    </row>
    <row r="1305" spans="1:1">
      <c r="A1305" s="11" t="s">
        <v>1344</v>
      </c>
    </row>
    <row r="1306" spans="1:1">
      <c r="A1306" s="11" t="s">
        <v>1345</v>
      </c>
    </row>
    <row r="1307" spans="1:1">
      <c r="A1307" s="11" t="s">
        <v>1346</v>
      </c>
    </row>
    <row r="1308" spans="1:1">
      <c r="A1308" s="11" t="s">
        <v>1347</v>
      </c>
    </row>
    <row r="1309" spans="1:1">
      <c r="A1309" s="11" t="s">
        <v>1348</v>
      </c>
    </row>
    <row r="1310" spans="1:1">
      <c r="A1310" s="11" t="s">
        <v>1349</v>
      </c>
    </row>
    <row r="1311" spans="1:1">
      <c r="A1311" s="11" t="s">
        <v>1350</v>
      </c>
    </row>
    <row r="1312" spans="1:1">
      <c r="A1312" s="11" t="s">
        <v>1351</v>
      </c>
    </row>
    <row r="1313" spans="1:1">
      <c r="A1313" s="11" t="s">
        <v>1352</v>
      </c>
    </row>
    <row r="1314" spans="1:1">
      <c r="A1314" s="11" t="s">
        <v>1353</v>
      </c>
    </row>
    <row r="1315" spans="1:1">
      <c r="A1315" s="11" t="s">
        <v>1354</v>
      </c>
    </row>
    <row r="1316" spans="1:1">
      <c r="A1316" s="11" t="s">
        <v>1355</v>
      </c>
    </row>
    <row r="1317" spans="1:1">
      <c r="A1317" s="11" t="s">
        <v>1356</v>
      </c>
    </row>
    <row r="1318" spans="1:1">
      <c r="A1318" s="11" t="s">
        <v>1357</v>
      </c>
    </row>
    <row r="1319" spans="1:1">
      <c r="A1319" s="11" t="s">
        <v>1358</v>
      </c>
    </row>
    <row r="1320" spans="1:1">
      <c r="A1320" s="11" t="s">
        <v>1359</v>
      </c>
    </row>
    <row r="1321" spans="1:1">
      <c r="A1321" s="11" t="s">
        <v>1360</v>
      </c>
    </row>
    <row r="1322" spans="1:1">
      <c r="A1322" s="11" t="s">
        <v>1361</v>
      </c>
    </row>
    <row r="1323" spans="1:1">
      <c r="A1323" s="11" t="s">
        <v>1362</v>
      </c>
    </row>
    <row r="1324" spans="1:1">
      <c r="A1324" s="11" t="s">
        <v>1363</v>
      </c>
    </row>
    <row r="1325" spans="1:1">
      <c r="A1325" s="11" t="s">
        <v>1364</v>
      </c>
    </row>
    <row r="1326" spans="1:1">
      <c r="A1326" s="11" t="s">
        <v>1365</v>
      </c>
    </row>
    <row r="1327" spans="1:1">
      <c r="A1327" s="11" t="s">
        <v>1366</v>
      </c>
    </row>
    <row r="1328" spans="1:1">
      <c r="A1328" s="11" t="s">
        <v>1367</v>
      </c>
    </row>
    <row r="1329" spans="1:1">
      <c r="A1329" s="11" t="s">
        <v>1368</v>
      </c>
    </row>
    <row r="1330" spans="1:1">
      <c r="A1330" s="11" t="s">
        <v>1369</v>
      </c>
    </row>
    <row r="1331" spans="1:1">
      <c r="A1331" s="11" t="s">
        <v>1370</v>
      </c>
    </row>
    <row r="1332" spans="1:1">
      <c r="A1332" s="11" t="s">
        <v>1371</v>
      </c>
    </row>
    <row r="1333" spans="1:1">
      <c r="A1333" s="11" t="s">
        <v>1372</v>
      </c>
    </row>
    <row r="1334" spans="1:1">
      <c r="A1334" s="11" t="s">
        <v>1373</v>
      </c>
    </row>
    <row r="1335" spans="1:1">
      <c r="A1335" s="11" t="s">
        <v>1374</v>
      </c>
    </row>
    <row r="1336" spans="1:1">
      <c r="A1336" s="11" t="s">
        <v>1375</v>
      </c>
    </row>
    <row r="1337" spans="1:1">
      <c r="A1337" s="11" t="s">
        <v>1376</v>
      </c>
    </row>
    <row r="1338" spans="1:1">
      <c r="A1338" s="11" t="s">
        <v>1377</v>
      </c>
    </row>
    <row r="1339" spans="1:1">
      <c r="A1339" s="11" t="s">
        <v>1378</v>
      </c>
    </row>
    <row r="1340" spans="1:1">
      <c r="A1340" s="11" t="s">
        <v>1379</v>
      </c>
    </row>
    <row r="1341" spans="1:1">
      <c r="A1341" s="11" t="s">
        <v>1380</v>
      </c>
    </row>
    <row r="1342" spans="1:1">
      <c r="A1342" s="11" t="s">
        <v>1381</v>
      </c>
    </row>
    <row r="1343" spans="1:1">
      <c r="A1343" s="11" t="s">
        <v>1382</v>
      </c>
    </row>
    <row r="1344" spans="1:1">
      <c r="A1344" s="11" t="s">
        <v>1383</v>
      </c>
    </row>
    <row r="1345" spans="1:1">
      <c r="A1345" s="11" t="s">
        <v>1384</v>
      </c>
    </row>
    <row r="1346" spans="1:1">
      <c r="A1346" s="11" t="s">
        <v>1385</v>
      </c>
    </row>
    <row r="1347" spans="1:1">
      <c r="A1347" s="11" t="s">
        <v>1386</v>
      </c>
    </row>
    <row r="1348" spans="1:1">
      <c r="A1348" s="11" t="s">
        <v>1387</v>
      </c>
    </row>
    <row r="1349" spans="1:1">
      <c r="A1349" s="11" t="s">
        <v>1388</v>
      </c>
    </row>
    <row r="1350" spans="1:1">
      <c r="A1350" s="11" t="s">
        <v>1389</v>
      </c>
    </row>
    <row r="1351" spans="1:1">
      <c r="A1351" s="11" t="s">
        <v>1390</v>
      </c>
    </row>
    <row r="1352" spans="1:1">
      <c r="A1352" s="11" t="s">
        <v>1391</v>
      </c>
    </row>
    <row r="1353" spans="1:1">
      <c r="A1353" s="11" t="s">
        <v>1392</v>
      </c>
    </row>
    <row r="1354" spans="1:1">
      <c r="A1354" s="11" t="s">
        <v>1393</v>
      </c>
    </row>
    <row r="1355" spans="1:1">
      <c r="A1355" s="11" t="s">
        <v>1394</v>
      </c>
    </row>
    <row r="1356" spans="1:1">
      <c r="A1356" s="11" t="s">
        <v>1395</v>
      </c>
    </row>
    <row r="1357" spans="1:1">
      <c r="A1357" s="11" t="s">
        <v>1396</v>
      </c>
    </row>
    <row r="1358" spans="1:1">
      <c r="A1358" s="11" t="s">
        <v>1397</v>
      </c>
    </row>
    <row r="1359" spans="1:1">
      <c r="A1359" s="11" t="s">
        <v>1398</v>
      </c>
    </row>
    <row r="1360" spans="1:1">
      <c r="A1360" s="11" t="s">
        <v>1399</v>
      </c>
    </row>
    <row r="1361" spans="1:1">
      <c r="A1361" s="11" t="s">
        <v>1400</v>
      </c>
    </row>
    <row r="1362" spans="1:1">
      <c r="A1362" s="11" t="s">
        <v>1401</v>
      </c>
    </row>
    <row r="1363" spans="1:1">
      <c r="A1363" s="11" t="s">
        <v>1402</v>
      </c>
    </row>
    <row r="1364" spans="1:1">
      <c r="A1364" s="11" t="s">
        <v>1403</v>
      </c>
    </row>
    <row r="1365" spans="1:1">
      <c r="A1365" s="11" t="s">
        <v>1404</v>
      </c>
    </row>
    <row r="1366" spans="1:1">
      <c r="A1366" s="11" t="s">
        <v>1405</v>
      </c>
    </row>
    <row r="1367" spans="1:1">
      <c r="A1367" s="11" t="s">
        <v>1406</v>
      </c>
    </row>
    <row r="1368" spans="1:1">
      <c r="A1368" s="11" t="s">
        <v>1407</v>
      </c>
    </row>
    <row r="1369" spans="1:1">
      <c r="A1369" s="11" t="s">
        <v>1408</v>
      </c>
    </row>
    <row r="1370" spans="1:1">
      <c r="A1370" s="11" t="s">
        <v>1409</v>
      </c>
    </row>
    <row r="1371" spans="1:1">
      <c r="A1371" s="11" t="s">
        <v>1410</v>
      </c>
    </row>
    <row r="1372" spans="1:1">
      <c r="A1372" s="11" t="s">
        <v>1411</v>
      </c>
    </row>
    <row r="1373" spans="1:1">
      <c r="A1373" s="11" t="s">
        <v>1412</v>
      </c>
    </row>
    <row r="1374" spans="1:1">
      <c r="A1374" s="11" t="s">
        <v>1413</v>
      </c>
    </row>
    <row r="1375" spans="1:1">
      <c r="A1375" s="11" t="s">
        <v>1414</v>
      </c>
    </row>
    <row r="1376" spans="1:1">
      <c r="A1376" s="11" t="s">
        <v>1415</v>
      </c>
    </row>
    <row r="1377" spans="1:1">
      <c r="A1377" s="11" t="s">
        <v>1416</v>
      </c>
    </row>
    <row r="1378" spans="1:1">
      <c r="A1378" s="11" t="s">
        <v>1417</v>
      </c>
    </row>
    <row r="1379" spans="1:1">
      <c r="A1379" s="11" t="s">
        <v>1418</v>
      </c>
    </row>
    <row r="1380" spans="1:1">
      <c r="A1380" s="11" t="s">
        <v>1419</v>
      </c>
    </row>
    <row r="1381" spans="1:1">
      <c r="A1381" s="11" t="s">
        <v>1420</v>
      </c>
    </row>
    <row r="1382" spans="1:1">
      <c r="A1382" s="11" t="s">
        <v>1421</v>
      </c>
    </row>
    <row r="1383" spans="1:1">
      <c r="A1383" s="11" t="s">
        <v>1422</v>
      </c>
    </row>
    <row r="1384" spans="1:1">
      <c r="A1384" s="11" t="s">
        <v>1423</v>
      </c>
    </row>
    <row r="1385" spans="1:1">
      <c r="A1385" s="11" t="s">
        <v>1424</v>
      </c>
    </row>
    <row r="1386" spans="1:1">
      <c r="A1386" s="11" t="s">
        <v>1425</v>
      </c>
    </row>
    <row r="1387" spans="1:1">
      <c r="A1387" s="11" t="s">
        <v>1426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2025-03-17T18:38:29Z</dcterms:modified>
  <dc:language>hu-HU</dc:language>
</cp:coreProperties>
</file>